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aga.WXK\Downloads\"/>
    </mc:Choice>
  </mc:AlternateContent>
  <xr:revisionPtr revIDLastSave="0" documentId="13_ncr:1_{2D747B33-CD7C-49CA-B921-BEECF816451C}" xr6:coauthVersionLast="36" xr6:coauthVersionMax="36" xr10:uidLastSave="{00000000-0000-0000-0000-000000000000}"/>
  <bookViews>
    <workbookView xWindow="0" yWindow="0" windowWidth="28800" windowHeight="12225" activeTab="6" xr2:uid="{00000000-000D-0000-FFFF-FFFF00000000}"/>
  </bookViews>
  <sheets>
    <sheet name="příklad1" sheetId="4" r:id="rId1"/>
    <sheet name="příklad2" sheetId="5" r:id="rId2"/>
    <sheet name="příklad3" sheetId="8" r:id="rId3"/>
    <sheet name="příklad4" sheetId="9" r:id="rId4"/>
    <sheet name="Hodiny" sheetId="10" r:id="rId5"/>
    <sheet name="Osoby" sheetId="11" r:id="rId6"/>
    <sheet name="Graf1" sheetId="12" r:id="rId7"/>
  </sheets>
  <definedNames>
    <definedName name="ExterníData_1" localSheetId="5" hidden="1">Osoby!$A$1:$C$14</definedName>
    <definedName name="František__hod" localSheetId="1">příklad2!$C$3:$C$15</definedName>
    <definedName name="František__hod" localSheetId="2">příklad3!$C$3:$C$15</definedName>
    <definedName name="František__hod" localSheetId="3">příklad4!$C$3:$C$15</definedName>
    <definedName name="František__hod">příklad1!$D$2:$D$14</definedName>
    <definedName name="Jan__hod" localSheetId="1">příklad2!$D$3:$D$15</definedName>
    <definedName name="Jan__hod" localSheetId="2">příklad3!$D$3:$D$15</definedName>
    <definedName name="Jan__hod" localSheetId="3">příklad4!$D$3:$D$15</definedName>
    <definedName name="Jan__hod">příklad1!$E$2:$E$14</definedName>
    <definedName name="Miroslav__hod" localSheetId="1">příklad2!$E$3:$E$15</definedName>
    <definedName name="Miroslav__hod" localSheetId="2">příklad3!$E$3:$E$15</definedName>
    <definedName name="Miroslav__hod" localSheetId="3">příklad4!$E$3:$E$15</definedName>
    <definedName name="Miroslav__hod">příklad1!$F$2:$F$14</definedName>
  </definedNames>
  <calcPr calcId="191029"/>
</workbook>
</file>

<file path=xl/calcChain.xml><?xml version="1.0" encoding="utf-8"?>
<calcChain xmlns="http://schemas.openxmlformats.org/spreadsheetml/2006/main">
  <c r="L2" i="4" l="1"/>
  <c r="L3" i="4"/>
  <c r="L4" i="4"/>
  <c r="L5" i="4"/>
  <c r="L6" i="4"/>
  <c r="L7" i="4"/>
  <c r="L8" i="4"/>
  <c r="L9" i="4"/>
  <c r="L10" i="4"/>
  <c r="L11" i="4"/>
  <c r="L12" i="4"/>
  <c r="L13" i="4"/>
  <c r="L14" i="4"/>
  <c r="K2" i="4"/>
  <c r="K3" i="4"/>
  <c r="K4" i="4"/>
  <c r="K5" i="4"/>
  <c r="K6" i="4"/>
  <c r="K7" i="4"/>
  <c r="K8" i="4"/>
  <c r="K9" i="4"/>
  <c r="K10" i="4"/>
  <c r="K11" i="4"/>
  <c r="K12" i="4"/>
  <c r="K13" i="4"/>
  <c r="K14" i="4"/>
  <c r="F15" i="4" l="1"/>
  <c r="E15" i="4"/>
  <c r="D15" i="4"/>
  <c r="A2" i="10" l="1"/>
  <c r="H3" i="8"/>
  <c r="H3" i="5"/>
  <c r="I15" i="5" s="1"/>
  <c r="G15" i="9"/>
  <c r="I15" i="9" s="1"/>
  <c r="G14" i="9"/>
  <c r="I14" i="9" s="1"/>
  <c r="G13" i="9"/>
  <c r="I13" i="9" s="1"/>
  <c r="G12" i="9"/>
  <c r="I12" i="9" s="1"/>
  <c r="G11" i="9"/>
  <c r="I11" i="9" s="1"/>
  <c r="G10" i="9"/>
  <c r="I10" i="9" s="1"/>
  <c r="G9" i="9"/>
  <c r="I9" i="9" s="1"/>
  <c r="G8" i="9"/>
  <c r="I8" i="9" s="1"/>
  <c r="G7" i="9"/>
  <c r="I7" i="9" s="1"/>
  <c r="G6" i="9"/>
  <c r="I6" i="9" s="1"/>
  <c r="G5" i="9"/>
  <c r="I5" i="9" s="1"/>
  <c r="G4" i="9"/>
  <c r="I4" i="9" s="1"/>
  <c r="L3" i="9"/>
  <c r="K3" i="9"/>
  <c r="J3" i="9"/>
  <c r="G3" i="9"/>
  <c r="I3" i="9" s="1"/>
  <c r="G15" i="8"/>
  <c r="G14" i="8"/>
  <c r="G13" i="8"/>
  <c r="G12" i="8"/>
  <c r="G11" i="8"/>
  <c r="G10" i="8"/>
  <c r="G9" i="8"/>
  <c r="G8" i="8"/>
  <c r="G7" i="8"/>
  <c r="G6" i="8"/>
  <c r="G5" i="8"/>
  <c r="I5" i="8" s="1"/>
  <c r="G4" i="8"/>
  <c r="L3" i="8"/>
  <c r="K3" i="8"/>
  <c r="J3" i="8"/>
  <c r="G3" i="8"/>
  <c r="G15" i="5"/>
  <c r="G14" i="5"/>
  <c r="G13" i="5"/>
  <c r="G12" i="5"/>
  <c r="I12" i="5" s="1"/>
  <c r="G11" i="5"/>
  <c r="G10" i="5"/>
  <c r="G9" i="5"/>
  <c r="G8" i="5"/>
  <c r="G7" i="5"/>
  <c r="G6" i="5"/>
  <c r="G5" i="5"/>
  <c r="G4" i="5"/>
  <c r="L3" i="5"/>
  <c r="K3" i="5"/>
  <c r="J3" i="5"/>
  <c r="G3" i="5"/>
  <c r="O3" i="4"/>
  <c r="N3" i="4"/>
  <c r="M3" i="4"/>
  <c r="H3" i="4"/>
  <c r="J3" i="4" s="1"/>
  <c r="H4" i="4"/>
  <c r="J4" i="4" s="1"/>
  <c r="H5" i="4"/>
  <c r="H6" i="4"/>
  <c r="J6" i="4" s="1"/>
  <c r="H7" i="4"/>
  <c r="J7" i="4" s="1"/>
  <c r="H8" i="4"/>
  <c r="J8" i="4" s="1"/>
  <c r="H9" i="4"/>
  <c r="J9" i="4" s="1"/>
  <c r="H10" i="4"/>
  <c r="J10" i="4" s="1"/>
  <c r="H11" i="4"/>
  <c r="J11" i="4" s="1"/>
  <c r="H12" i="4"/>
  <c r="J12" i="4" s="1"/>
  <c r="H13" i="4"/>
  <c r="J13" i="4" s="1"/>
  <c r="H14" i="4"/>
  <c r="J14" i="4" s="1"/>
  <c r="H2" i="4"/>
  <c r="J2" i="4" s="1"/>
  <c r="I9" i="8" l="1"/>
  <c r="I3" i="5"/>
  <c r="I11" i="5"/>
  <c r="I6" i="5"/>
  <c r="I10" i="5"/>
  <c r="I6" i="8"/>
  <c r="I7" i="8"/>
  <c r="I11" i="8"/>
  <c r="I3" i="8"/>
  <c r="I4" i="8"/>
  <c r="I12" i="8"/>
  <c r="I10" i="8"/>
  <c r="I7" i="5"/>
  <c r="I8" i="5"/>
  <c r="I13" i="5"/>
  <c r="I14" i="5"/>
  <c r="I4" i="5"/>
  <c r="I9" i="5"/>
  <c r="I5" i="5"/>
  <c r="J5" i="4"/>
  <c r="J15" i="4" s="1"/>
  <c r="H15" i="4"/>
  <c r="I13" i="8"/>
  <c r="I14" i="8"/>
  <c r="I15" i="8"/>
  <c r="I8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076092-4C5D-4452-A7DB-AC8CA5E61C45}" keepAlive="1" name="Dotaz – Osoby" description="Připojení k dotazu produktu Osoby v sešitě" type="5" refreshedVersion="6" background="1" saveData="1">
    <dbPr connection="Provider=Microsoft.Mashup.OleDb.1;Data Source=$Workbook$;Location=Osoby;Extended Properties=&quot;&quot;" command="SELECT * FROM [Osoby]"/>
  </connection>
</connections>
</file>

<file path=xl/sharedStrings.xml><?xml version="1.0" encoding="utf-8"?>
<sst xmlns="http://schemas.openxmlformats.org/spreadsheetml/2006/main" count="129" uniqueCount="43">
  <si>
    <t>Miroslav [hod]</t>
  </si>
  <si>
    <t>Jan [hod]</t>
  </si>
  <si>
    <t>František [hod]</t>
  </si>
  <si>
    <t>Sazba [Kč/hod]</t>
  </si>
  <si>
    <t>Stavba</t>
  </si>
  <si>
    <t>Identifikační číslo</t>
  </si>
  <si>
    <t>Výdělek [Kč]</t>
  </si>
  <si>
    <t>Odvod</t>
  </si>
  <si>
    <t>Výdělek bez odvodu [Kč]</t>
  </si>
  <si>
    <t>Praha</t>
  </si>
  <si>
    <t>Plzeň</t>
  </si>
  <si>
    <t>Kolín</t>
  </si>
  <si>
    <t>Brno</t>
  </si>
  <si>
    <t>Karlovy Vary</t>
  </si>
  <si>
    <t>Mariánské Lázně</t>
  </si>
  <si>
    <t>Opočno</t>
  </si>
  <si>
    <t>Poděbrady</t>
  </si>
  <si>
    <t>Aš</t>
  </si>
  <si>
    <t>Klatovy</t>
  </si>
  <si>
    <t>Písek</t>
  </si>
  <si>
    <t>Liberec</t>
  </si>
  <si>
    <t>Sokolov</t>
  </si>
  <si>
    <t>Průměr hodin za období na všech stavbách</t>
  </si>
  <si>
    <t>Výše odvodu [Kč]</t>
  </si>
  <si>
    <t>Celkový počet hodin [hod]</t>
  </si>
  <si>
    <t>Celkem</t>
  </si>
  <si>
    <t>ID</t>
  </si>
  <si>
    <t>Osoba</t>
  </si>
  <si>
    <t>Telefonní číslo</t>
  </si>
  <si>
    <t>Pavel Raška</t>
  </si>
  <si>
    <t>Karel Rejthar</t>
  </si>
  <si>
    <t>Michal Šimon</t>
  </si>
  <si>
    <t>Zdeněk Ulrych</t>
  </si>
  <si>
    <t>Petr Hořejší</t>
  </si>
  <si>
    <t>Jana Kleinová</t>
  </si>
  <si>
    <t>Josef Basl</t>
  </si>
  <si>
    <t>Tomáš Broum</t>
  </si>
  <si>
    <t>Hana Irlbeková</t>
  </si>
  <si>
    <t>Václav Votava</t>
  </si>
  <si>
    <t>Edvard Leeder</t>
  </si>
  <si>
    <t>Pavel Kopeček</t>
  </si>
  <si>
    <t>Jan Horejc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</si>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</sst>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č&quot;"/>
    <numFmt numFmtId="165" formatCode="[Black]0;[Red]\-0;[Green]0;[Yellow]@"/>
    <numFmt numFmtId="166" formatCode="[Blue][&gt;90]0;[Red]0;[Black]0;[Yellow]@"/>
    <numFmt numFmtId="169" formatCode="&quot;00420&quot;\&amp;@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9" fontId="0" fillId="0" borderId="0" xfId="1" applyFont="1"/>
    <xf numFmtId="0" fontId="0" fillId="0" borderId="0" xfId="0" applyNumberFormat="1"/>
    <xf numFmtId="0" fontId="0" fillId="0" borderId="0" xfId="0" applyAlignment="1">
      <alignment horizontal="center"/>
    </xf>
    <xf numFmtId="169" fontId="0" fillId="0" borderId="0" xfId="0" applyNumberFormat="1"/>
  </cellXfs>
  <cellStyles count="2">
    <cellStyle name="Normální" xfId="0" builtinId="0"/>
    <cellStyle name="Procenta" xfId="1" builtinId="5"/>
  </cellStyles>
  <dxfs count="11">
    <dxf>
      <numFmt numFmtId="169" formatCode="&quot;00420&quot;\&amp;@"/>
    </dxf>
    <dxf>
      <numFmt numFmtId="164" formatCode="#,##0\ &quot;Kč&quot;"/>
    </dxf>
    <dxf>
      <numFmt numFmtId="164" formatCode="#,##0\ &quot;Kč&quot;"/>
    </dxf>
    <dxf>
      <numFmt numFmtId="164" formatCode="#,##0\ &quot;Kč&quot;"/>
    </dxf>
    <dxf>
      <numFmt numFmtId="164" formatCode="#,##0\ &quot;Kč&quot;"/>
    </dxf>
    <dxf>
      <numFmt numFmtId="164" formatCode="#,##0\ &quot;Kč&quot;"/>
    </dxf>
    <dxf>
      <numFmt numFmtId="166" formatCode="[Blue][&gt;90]0;[Red]0;[Black]0;[Yellow]@"/>
    </dxf>
    <dxf>
      <numFmt numFmtId="165" formatCode="[Black]0;[Red]\-0;[Green]0;[Yellow]@"/>
    </dxf>
    <dxf>
      <numFmt numFmtId="165" formatCode="[Black]0;[Red]\-0;[Green]0;[Yellow]@"/>
    </dxf>
    <dxf>
      <numFmt numFmtId="165" formatCode="[Black]0;[Red]\-0;[Green]0;[Yellow]@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Přehled odpracovaných hodin na stavbách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příklad1!$D$1</c:f>
              <c:strCache>
                <c:ptCount val="1"/>
                <c:pt idx="0">
                  <c:v>František [hod]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příklad1!$B$2:$B$14</c:f>
              <c:strCache>
                <c:ptCount val="13"/>
                <c:pt idx="0">
                  <c:v>Praha</c:v>
                </c:pt>
                <c:pt idx="1">
                  <c:v>Plzeň</c:v>
                </c:pt>
                <c:pt idx="2">
                  <c:v>Kolín</c:v>
                </c:pt>
                <c:pt idx="3">
                  <c:v>Brno</c:v>
                </c:pt>
                <c:pt idx="4">
                  <c:v>Karlovy Vary</c:v>
                </c:pt>
                <c:pt idx="5">
                  <c:v>Mariánské Lázně</c:v>
                </c:pt>
                <c:pt idx="6">
                  <c:v>Opočno</c:v>
                </c:pt>
                <c:pt idx="7">
                  <c:v>Poděbrady</c:v>
                </c:pt>
                <c:pt idx="8">
                  <c:v>Aš</c:v>
                </c:pt>
                <c:pt idx="9">
                  <c:v>Klatovy</c:v>
                </c:pt>
                <c:pt idx="10">
                  <c:v>Písek</c:v>
                </c:pt>
                <c:pt idx="11">
                  <c:v>Liberec</c:v>
                </c:pt>
                <c:pt idx="12">
                  <c:v>Sokolov</c:v>
                </c:pt>
              </c:strCache>
            </c:strRef>
          </c:cat>
          <c:val>
            <c:numRef>
              <c:f>příklad1!$D$2:$D$14</c:f>
              <c:numCache>
                <c:formatCode>[Black]0;[Red]\-0;[Green]0;[Yellow]@</c:formatCode>
                <c:ptCount val="13"/>
                <c:pt idx="0">
                  <c:v>143</c:v>
                </c:pt>
                <c:pt idx="1">
                  <c:v>199</c:v>
                </c:pt>
                <c:pt idx="2">
                  <c:v>285</c:v>
                </c:pt>
                <c:pt idx="3">
                  <c:v>125</c:v>
                </c:pt>
                <c:pt idx="4">
                  <c:v>541</c:v>
                </c:pt>
                <c:pt idx="5">
                  <c:v>154</c:v>
                </c:pt>
                <c:pt idx="6">
                  <c:v>159</c:v>
                </c:pt>
                <c:pt idx="7">
                  <c:v>312</c:v>
                </c:pt>
                <c:pt idx="8">
                  <c:v>315</c:v>
                </c:pt>
                <c:pt idx="9">
                  <c:v>236</c:v>
                </c:pt>
                <c:pt idx="10">
                  <c:v>145</c:v>
                </c:pt>
                <c:pt idx="11">
                  <c:v>261</c:v>
                </c:pt>
                <c:pt idx="12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9-44D9-B4F5-881C6C2F8176}"/>
            </c:ext>
          </c:extLst>
        </c:ser>
        <c:ser>
          <c:idx val="1"/>
          <c:order val="1"/>
          <c:tx>
            <c:strRef>
              <c:f>příklad1!$E$1</c:f>
              <c:strCache>
                <c:ptCount val="1"/>
                <c:pt idx="0">
                  <c:v>Jan [hod]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příklad1!$B$2:$B$14</c:f>
              <c:strCache>
                <c:ptCount val="13"/>
                <c:pt idx="0">
                  <c:v>Praha</c:v>
                </c:pt>
                <c:pt idx="1">
                  <c:v>Plzeň</c:v>
                </c:pt>
                <c:pt idx="2">
                  <c:v>Kolín</c:v>
                </c:pt>
                <c:pt idx="3">
                  <c:v>Brno</c:v>
                </c:pt>
                <c:pt idx="4">
                  <c:v>Karlovy Vary</c:v>
                </c:pt>
                <c:pt idx="5">
                  <c:v>Mariánské Lázně</c:v>
                </c:pt>
                <c:pt idx="6">
                  <c:v>Opočno</c:v>
                </c:pt>
                <c:pt idx="7">
                  <c:v>Poděbrady</c:v>
                </c:pt>
                <c:pt idx="8">
                  <c:v>Aš</c:v>
                </c:pt>
                <c:pt idx="9">
                  <c:v>Klatovy</c:v>
                </c:pt>
                <c:pt idx="10">
                  <c:v>Písek</c:v>
                </c:pt>
                <c:pt idx="11">
                  <c:v>Liberec</c:v>
                </c:pt>
                <c:pt idx="12">
                  <c:v>Sokolov</c:v>
                </c:pt>
              </c:strCache>
            </c:strRef>
          </c:cat>
          <c:val>
            <c:numRef>
              <c:f>příklad1!$E$2:$E$14</c:f>
              <c:numCache>
                <c:formatCode>[Black]0;[Red]\-0;[Green]0;[Yellow]@</c:formatCode>
                <c:ptCount val="13"/>
                <c:pt idx="0">
                  <c:v>129</c:v>
                </c:pt>
                <c:pt idx="1">
                  <c:v>212</c:v>
                </c:pt>
                <c:pt idx="2">
                  <c:v>200</c:v>
                </c:pt>
                <c:pt idx="3">
                  <c:v>115</c:v>
                </c:pt>
                <c:pt idx="4">
                  <c:v>125</c:v>
                </c:pt>
                <c:pt idx="5">
                  <c:v>243</c:v>
                </c:pt>
                <c:pt idx="6">
                  <c:v>532</c:v>
                </c:pt>
                <c:pt idx="7">
                  <c:v>645</c:v>
                </c:pt>
                <c:pt idx="8">
                  <c:v>114</c:v>
                </c:pt>
                <c:pt idx="9">
                  <c:v>184</c:v>
                </c:pt>
                <c:pt idx="10">
                  <c:v>231</c:v>
                </c:pt>
                <c:pt idx="11">
                  <c:v>236</c:v>
                </c:pt>
                <c:pt idx="12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9-44D9-B4F5-881C6C2F8176}"/>
            </c:ext>
          </c:extLst>
        </c:ser>
        <c:ser>
          <c:idx val="2"/>
          <c:order val="2"/>
          <c:tx>
            <c:strRef>
              <c:f>příklad1!$F$1</c:f>
              <c:strCache>
                <c:ptCount val="1"/>
                <c:pt idx="0">
                  <c:v>Miroslav [hod]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příklad1!$B$2:$B$14</c:f>
              <c:strCache>
                <c:ptCount val="13"/>
                <c:pt idx="0">
                  <c:v>Praha</c:v>
                </c:pt>
                <c:pt idx="1">
                  <c:v>Plzeň</c:v>
                </c:pt>
                <c:pt idx="2">
                  <c:v>Kolín</c:v>
                </c:pt>
                <c:pt idx="3">
                  <c:v>Brno</c:v>
                </c:pt>
                <c:pt idx="4">
                  <c:v>Karlovy Vary</c:v>
                </c:pt>
                <c:pt idx="5">
                  <c:v>Mariánské Lázně</c:v>
                </c:pt>
                <c:pt idx="6">
                  <c:v>Opočno</c:v>
                </c:pt>
                <c:pt idx="7">
                  <c:v>Poděbrady</c:v>
                </c:pt>
                <c:pt idx="8">
                  <c:v>Aš</c:v>
                </c:pt>
                <c:pt idx="9">
                  <c:v>Klatovy</c:v>
                </c:pt>
                <c:pt idx="10">
                  <c:v>Písek</c:v>
                </c:pt>
                <c:pt idx="11">
                  <c:v>Liberec</c:v>
                </c:pt>
                <c:pt idx="12">
                  <c:v>Sokolov</c:v>
                </c:pt>
              </c:strCache>
            </c:strRef>
          </c:cat>
          <c:val>
            <c:numRef>
              <c:f>příklad1!$F$2:$F$14</c:f>
              <c:numCache>
                <c:formatCode>[Black]0;[Red]\-0;[Green]0;[Yellow]@</c:formatCode>
                <c:ptCount val="13"/>
                <c:pt idx="0">
                  <c:v>114</c:v>
                </c:pt>
                <c:pt idx="1">
                  <c:v>184</c:v>
                </c:pt>
                <c:pt idx="2">
                  <c:v>231</c:v>
                </c:pt>
                <c:pt idx="3">
                  <c:v>236</c:v>
                </c:pt>
                <c:pt idx="4">
                  <c:v>145</c:v>
                </c:pt>
                <c:pt idx="5">
                  <c:v>261</c:v>
                </c:pt>
                <c:pt idx="6">
                  <c:v>325</c:v>
                </c:pt>
                <c:pt idx="7">
                  <c:v>125</c:v>
                </c:pt>
                <c:pt idx="8">
                  <c:v>541</c:v>
                </c:pt>
                <c:pt idx="9">
                  <c:v>154</c:v>
                </c:pt>
                <c:pt idx="10">
                  <c:v>159</c:v>
                </c:pt>
                <c:pt idx="11">
                  <c:v>312</c:v>
                </c:pt>
                <c:pt idx="12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9-44D9-B4F5-881C6C2F8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5915856"/>
        <c:axId val="997354928"/>
        <c:axId val="0"/>
      </c:bar3DChart>
      <c:catAx>
        <c:axId val="99591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Stavby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354928"/>
        <c:crosses val="autoZero"/>
        <c:auto val="1"/>
        <c:lblAlgn val="ctr"/>
        <c:lblOffset val="100"/>
        <c:noMultiLvlLbl val="0"/>
      </c:catAx>
      <c:valAx>
        <c:axId val="99735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Hodiny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[Black]0;[Red]\-0;[Green]0;[Yellow]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91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0C9219C-09A4-4D04-83E2-A8FFCF983DBC}">
  <sheetPr/>
  <sheetViews>
    <sheetView tabSelected="1" zoomScale="123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1701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CFD6745-BB33-423D-A854-083CD89D78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E067FE73-84F2-4AFD-85BC-25FE8A7BEA8A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Osoba" tableColumnId="2"/>
      <queryTableField id="3" name="Telefonní číslo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8A657A-AD36-4E62-988C-D6860A39FAEE}" name="Stavby" displayName="Stavby" ref="A1:L15" totalsRowCount="1">
  <autoFilter ref="A1:L14" xr:uid="{96B66D86-1000-4825-BD1E-A5F053EBC7DC}"/>
  <tableColumns count="12">
    <tableColumn id="1" xr3:uid="{5A91C578-700B-4B31-BA3F-3D40F1EDBDC6}" name="Identifikační číslo" totalsRowLabel="Celkem"/>
    <tableColumn id="2" xr3:uid="{DB1E7DE8-D736-49A0-A079-6FF53F4B431E}" name="Stavba"/>
    <tableColumn id="10" xr3:uid="{048D4E1E-9EAD-479D-BEAA-4E841F19B5F5}" name="Výše odvodu [Kč]"/>
    <tableColumn id="3" xr3:uid="{381E426C-2889-431B-9127-AA14C7CFEF4C}" name="František [hod]" totalsRowFunction="count" dataDxfId="9"/>
    <tableColumn id="4" xr3:uid="{B5AE4A9B-4912-4B28-8CCA-554189C701D4}" name="Jan [hod]" totalsRowFunction="custom" dataDxfId="8">
      <totalsRowFormula>COUNT(Jan__hod)</totalsRowFormula>
    </tableColumn>
    <tableColumn id="5" xr3:uid="{394F9B3B-84F1-4953-9F1C-C88DC3D9CFD4}" name="Miroslav [hod]" totalsRowFunction="count" dataDxfId="7"/>
    <tableColumn id="6" xr3:uid="{405D7089-E3B9-4F45-9E40-9FB9ACD77B60}" name="Sazba [Kč/hod]" dataDxfId="6"/>
    <tableColumn id="7" xr3:uid="{5F4B17DF-55FF-4ADB-A1D1-7102659DD532}" name="Výdělek [Kč]" totalsRowFunction="average" dataDxfId="5" totalsRowDxfId="3">
      <calculatedColumnFormula>SUM(D2:F2)*G2</calculatedColumnFormula>
    </tableColumn>
    <tableColumn id="8" xr3:uid="{518CEC6A-4DD6-4D77-A80C-BC8412FDA38C}" name="Odvod"/>
    <tableColumn id="9" xr3:uid="{D123D608-BF2E-49D4-8FB9-27D512B79C73}" name="Výdělek bez odvodu [Kč]" totalsRowFunction="sum" dataDxfId="4" totalsRowDxfId="2">
      <calculatedColumnFormula>H2-($I$2*H2)</calculatedColumnFormula>
    </tableColumn>
    <tableColumn id="13" xr3:uid="{0B40BA84-5315-41E0-B2EB-0AEC9C1578F7}" name="Osoba" dataDxfId="1">
      <calculatedColumnFormula>VLOOKUP(Stavby[[#This Row],[Identifikační číslo]],Osoby[],2,FALSE)</calculatedColumnFormula>
    </tableColumn>
    <tableColumn id="14" xr3:uid="{671EDCA5-C010-403B-ADA6-1140202E6EBC}" name="Telefonní číslo" dataDxfId="0">
      <calculatedColumnFormula>VLOOKUP(Stavby[[#This Row],[Identifikační číslo]],Osoby[],MATCH(INDEX(Stavby[#Headers],1,COLUMN()),Osoby[#Headers],0),FALSE)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1FC03E-7404-46CD-A6B4-4EB5E90C912C}" name="Osoby" displayName="Osoby" ref="A1:C14" tableType="queryTable" totalsRowShown="0">
  <autoFilter ref="A1:C14" xr:uid="{C7F9F9B9-A258-4F26-96DB-C24FB0BF1263}"/>
  <tableColumns count="3">
    <tableColumn id="1" xr3:uid="{BF91B2BE-5FB2-4205-B978-44C2C791D3C9}" uniqueName="1" name="ID" queryTableFieldId="1"/>
    <tableColumn id="2" xr3:uid="{39DBBC4F-3FFB-4F51-9B40-FCBC91E2725B}" uniqueName="2" name="Osoba" queryTableFieldId="2" dataDxfId="10"/>
    <tableColumn id="3" xr3:uid="{CD7FBBF3-51F2-4093-A723-09C6B1D2EF17}" uniqueName="3" name="Telefonní číslo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O20"/>
  <sheetViews>
    <sheetView zoomScale="115" zoomScaleNormal="115" workbookViewId="0">
      <selection activeCell="J24" sqref="J24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5.7109375" customWidth="1"/>
    <col min="4" max="4" width="16.5703125" customWidth="1"/>
    <col min="5" max="5" width="11.28515625" customWidth="1"/>
    <col min="6" max="6" width="16" customWidth="1"/>
    <col min="7" max="7" width="16.28515625" customWidth="1"/>
    <col min="8" max="8" width="21.7109375" customWidth="1"/>
    <col min="10" max="12" width="25" customWidth="1"/>
    <col min="13" max="13" width="14.5703125" bestFit="1" customWidth="1"/>
    <col min="15" max="15" width="14" bestFit="1" customWidth="1"/>
    <col min="16" max="16" width="17.42578125" customWidth="1"/>
  </cols>
  <sheetData>
    <row r="1" spans="1:15" x14ac:dyDescent="0.25">
      <c r="A1" t="s">
        <v>5</v>
      </c>
      <c r="B1" t="s">
        <v>4</v>
      </c>
      <c r="C1" t="s">
        <v>23</v>
      </c>
      <c r="D1" t="s">
        <v>2</v>
      </c>
      <c r="E1" t="s">
        <v>1</v>
      </c>
      <c r="F1" t="s">
        <v>0</v>
      </c>
      <c r="G1" t="s">
        <v>3</v>
      </c>
      <c r="H1" t="s">
        <v>6</v>
      </c>
      <c r="I1" t="s">
        <v>7</v>
      </c>
      <c r="J1" t="s">
        <v>8</v>
      </c>
      <c r="K1" t="s">
        <v>27</v>
      </c>
      <c r="L1" t="s">
        <v>28</v>
      </c>
      <c r="M1" s="6" t="s">
        <v>22</v>
      </c>
      <c r="N1" s="6"/>
      <c r="O1" s="6"/>
    </row>
    <row r="2" spans="1:15" x14ac:dyDescent="0.25">
      <c r="A2">
        <v>1</v>
      </c>
      <c r="B2" t="s">
        <v>9</v>
      </c>
      <c r="C2">
        <v>7214.34</v>
      </c>
      <c r="D2" s="2">
        <v>143</v>
      </c>
      <c r="E2" s="2">
        <v>129</v>
      </c>
      <c r="F2" s="2">
        <v>114</v>
      </c>
      <c r="G2" s="3">
        <v>89</v>
      </c>
      <c r="H2" s="1">
        <f t="shared" ref="H2:H14" si="0">SUM(D2:F2)*G2</f>
        <v>34354</v>
      </c>
      <c r="I2" s="4">
        <v>0.15</v>
      </c>
      <c r="J2" s="1">
        <f>H2-($I$2*H2)</f>
        <v>29200.9</v>
      </c>
      <c r="K2" s="1" t="str">
        <f>VLOOKUP(Stavby[[#This Row],[Identifikační číslo]],Osoby[],2,FALSE)</f>
        <v>Pavel Raška</v>
      </c>
      <c r="L2" s="7">
        <f>VLOOKUP(Stavby[[#This Row],[Identifikační číslo]],Osoby[],MATCH(INDEX(Stavby[#Headers],1,COLUMN()),Osoby[#Headers],0),FALSE)</f>
        <v>608215958</v>
      </c>
      <c r="M2" t="s">
        <v>2</v>
      </c>
      <c r="N2" t="s">
        <v>1</v>
      </c>
      <c r="O2" t="s">
        <v>0</v>
      </c>
    </row>
    <row r="3" spans="1:15" x14ac:dyDescent="0.25">
      <c r="A3">
        <v>4</v>
      </c>
      <c r="B3" t="s">
        <v>10</v>
      </c>
      <c r="C3">
        <v>11495.400000000001</v>
      </c>
      <c r="D3" s="2">
        <v>199</v>
      </c>
      <c r="E3" s="2">
        <v>212</v>
      </c>
      <c r="F3" s="2">
        <v>184</v>
      </c>
      <c r="G3" s="3">
        <v>92</v>
      </c>
      <c r="H3" s="1">
        <f t="shared" si="0"/>
        <v>54740</v>
      </c>
      <c r="J3" s="1">
        <f>H3-($I$2*H3)</f>
        <v>46529</v>
      </c>
      <c r="K3" s="1" t="str">
        <f>VLOOKUP(Stavby[[#This Row],[Identifikační číslo]],Osoby[],2,FALSE)</f>
        <v>Karel Rejthar</v>
      </c>
      <c r="L3" s="7">
        <f>VLOOKUP(Stavby[[#This Row],[Identifikační číslo]],Osoby[],MATCH(INDEX(Stavby[#Headers],1,COLUMN()),Osoby[#Headers],0),FALSE)</f>
        <v>732927135</v>
      </c>
      <c r="M3">
        <f>AVERAGE(František__hod)</f>
        <v>246.15384615384616</v>
      </c>
      <c r="N3">
        <f>AVERAGE(Jan__hod)</f>
        <v>244.46153846153845</v>
      </c>
      <c r="O3">
        <f>AVERAGE(Miroslav__hod)</f>
        <v>238.61538461538461</v>
      </c>
    </row>
    <row r="4" spans="1:15" x14ac:dyDescent="0.25">
      <c r="A4">
        <v>7</v>
      </c>
      <c r="B4" t="s">
        <v>11</v>
      </c>
      <c r="C4">
        <v>14735.279999999999</v>
      </c>
      <c r="D4" s="2">
        <v>285</v>
      </c>
      <c r="E4" s="2">
        <v>200</v>
      </c>
      <c r="F4" s="2">
        <v>231</v>
      </c>
      <c r="G4" s="3">
        <v>98</v>
      </c>
      <c r="H4" s="1">
        <f t="shared" si="0"/>
        <v>70168</v>
      </c>
      <c r="J4" s="1">
        <f>H4-($I$2*H4)</f>
        <v>59642.8</v>
      </c>
      <c r="K4" s="1" t="str">
        <f>VLOOKUP(Stavby[[#This Row],[Identifikační číslo]],Osoby[],2,FALSE)</f>
        <v>Michal Šimon</v>
      </c>
      <c r="L4" s="7">
        <f>VLOOKUP(Stavby[[#This Row],[Identifikační číslo]],Osoby[],MATCH(INDEX(Stavby[#Headers],1,COLUMN()),Osoby[#Headers],0),FALSE)</f>
        <v>756814079</v>
      </c>
    </row>
    <row r="5" spans="1:15" x14ac:dyDescent="0.25">
      <c r="A5">
        <v>10</v>
      </c>
      <c r="B5" t="s">
        <v>12</v>
      </c>
      <c r="C5">
        <v>7796.880000000001</v>
      </c>
      <c r="D5" s="2">
        <v>125</v>
      </c>
      <c r="E5" s="2">
        <v>115</v>
      </c>
      <c r="F5" s="2">
        <v>236</v>
      </c>
      <c r="G5" s="3">
        <v>78</v>
      </c>
      <c r="H5" s="1">
        <f t="shared" si="0"/>
        <v>37128</v>
      </c>
      <c r="J5" s="1">
        <f>H5-($I$2*H5)</f>
        <v>31558.799999999999</v>
      </c>
      <c r="K5" s="1" t="str">
        <f>VLOOKUP(Stavby[[#This Row],[Identifikační číslo]],Osoby[],2,FALSE)</f>
        <v>Zdeněk Ulrych</v>
      </c>
      <c r="L5" s="7">
        <f>VLOOKUP(Stavby[[#This Row],[Identifikační číslo]],Osoby[],MATCH(INDEX(Stavby[#Headers],1,COLUMN()),Osoby[#Headers],0),FALSE)</f>
        <v>603053998</v>
      </c>
    </row>
    <row r="6" spans="1:15" x14ac:dyDescent="0.25">
      <c r="A6">
        <v>13</v>
      </c>
      <c r="B6" t="s">
        <v>13</v>
      </c>
      <c r="C6">
        <v>14476.349999999999</v>
      </c>
      <c r="D6" s="2">
        <v>541</v>
      </c>
      <c r="E6" s="2">
        <v>125</v>
      </c>
      <c r="F6" s="2">
        <v>145</v>
      </c>
      <c r="G6" s="3">
        <v>85</v>
      </c>
      <c r="H6" s="1">
        <f t="shared" si="0"/>
        <v>68935</v>
      </c>
      <c r="J6" s="1">
        <f>H6-($I$2*H6)</f>
        <v>58594.75</v>
      </c>
      <c r="K6" s="1" t="str">
        <f>VLOOKUP(Stavby[[#This Row],[Identifikační číslo]],Osoby[],2,FALSE)</f>
        <v>Petr Hořejší</v>
      </c>
      <c r="L6" s="7">
        <f>VLOOKUP(Stavby[[#This Row],[Identifikační číslo]],Osoby[],MATCH(INDEX(Stavby[#Headers],1,COLUMN()),Osoby[#Headers],0),FALSE)</f>
        <v>723172653</v>
      </c>
    </row>
    <row r="7" spans="1:15" x14ac:dyDescent="0.25">
      <c r="A7">
        <v>16</v>
      </c>
      <c r="B7" t="s">
        <v>14</v>
      </c>
      <c r="C7">
        <v>11607.119999999995</v>
      </c>
      <c r="D7" s="2">
        <v>154</v>
      </c>
      <c r="E7" s="2">
        <v>243</v>
      </c>
      <c r="F7" s="2">
        <v>261</v>
      </c>
      <c r="G7" s="3">
        <v>84</v>
      </c>
      <c r="H7" s="1">
        <f t="shared" si="0"/>
        <v>55272</v>
      </c>
      <c r="J7" s="1">
        <f>H7-($I$2*H7)</f>
        <v>46981.2</v>
      </c>
      <c r="K7" s="1" t="str">
        <f>VLOOKUP(Stavby[[#This Row],[Identifikační číslo]],Osoby[],2,FALSE)</f>
        <v>Jana Kleinová</v>
      </c>
      <c r="L7" s="7">
        <f>VLOOKUP(Stavby[[#This Row],[Identifikační číslo]],Osoby[],MATCH(INDEX(Stavby[#Headers],1,COLUMN()),Osoby[#Headers],0),FALSE)</f>
        <v>737491865</v>
      </c>
    </row>
    <row r="8" spans="1:15" x14ac:dyDescent="0.25">
      <c r="A8">
        <v>19</v>
      </c>
      <c r="B8" t="s">
        <v>15</v>
      </c>
      <c r="C8">
        <v>19415.759999999995</v>
      </c>
      <c r="D8" s="2">
        <v>159</v>
      </c>
      <c r="E8" s="2">
        <v>532</v>
      </c>
      <c r="F8" s="2">
        <v>325</v>
      </c>
      <c r="G8" s="3">
        <v>91</v>
      </c>
      <c r="H8" s="1">
        <f t="shared" si="0"/>
        <v>92456</v>
      </c>
      <c r="J8" s="1">
        <f>H8-($I$2*H8)</f>
        <v>78587.600000000006</v>
      </c>
      <c r="K8" s="1" t="str">
        <f>VLOOKUP(Stavby[[#This Row],[Identifikační číslo]],Osoby[],2,FALSE)</f>
        <v>Josef Basl</v>
      </c>
      <c r="L8" s="7">
        <f>VLOOKUP(Stavby[[#This Row],[Identifikační číslo]],Osoby[],MATCH(INDEX(Stavby[#Headers],1,COLUMN()),Osoby[#Headers],0),FALSE)</f>
        <v>774706895</v>
      </c>
    </row>
    <row r="9" spans="1:15" x14ac:dyDescent="0.25">
      <c r="A9">
        <v>22</v>
      </c>
      <c r="B9" t="s">
        <v>16</v>
      </c>
      <c r="C9">
        <v>19768.14</v>
      </c>
      <c r="D9" s="2">
        <v>312</v>
      </c>
      <c r="E9" s="2">
        <v>645</v>
      </c>
      <c r="F9" s="2">
        <v>125</v>
      </c>
      <c r="G9" s="3">
        <v>87</v>
      </c>
      <c r="H9" s="1">
        <f t="shared" si="0"/>
        <v>94134</v>
      </c>
      <c r="J9" s="1">
        <f>H9-($I$2*H9)</f>
        <v>80013.899999999994</v>
      </c>
      <c r="K9" s="1" t="str">
        <f>VLOOKUP(Stavby[[#This Row],[Identifikační číslo]],Osoby[],2,FALSE)</f>
        <v>Tomáš Broum</v>
      </c>
      <c r="L9" s="7">
        <f>VLOOKUP(Stavby[[#This Row],[Identifikační číslo]],Osoby[],MATCH(INDEX(Stavby[#Headers],1,COLUMN()),Osoby[#Headers],0),FALSE)</f>
        <v>732557071</v>
      </c>
    </row>
    <row r="10" spans="1:15" x14ac:dyDescent="0.25">
      <c r="A10">
        <v>25</v>
      </c>
      <c r="B10" t="s">
        <v>17</v>
      </c>
      <c r="C10">
        <v>17925.600000000006</v>
      </c>
      <c r="D10" s="2">
        <v>315</v>
      </c>
      <c r="E10" s="2">
        <v>114</v>
      </c>
      <c r="F10" s="2">
        <v>541</v>
      </c>
      <c r="G10" s="3">
        <v>88</v>
      </c>
      <c r="H10" s="1">
        <f t="shared" si="0"/>
        <v>85360</v>
      </c>
      <c r="J10" s="1">
        <f>H10-($I$2*H10)</f>
        <v>72556</v>
      </c>
      <c r="K10" s="1" t="str">
        <f>VLOOKUP(Stavby[[#This Row],[Identifikační číslo]],Osoby[],2,FALSE)</f>
        <v>Hana Irlbeková</v>
      </c>
      <c r="L10" s="7">
        <f>VLOOKUP(Stavby[[#This Row],[Identifikační číslo]],Osoby[],MATCH(INDEX(Stavby[#Headers],1,COLUMN()),Osoby[#Headers],0),FALSE)</f>
        <v>756232289</v>
      </c>
    </row>
    <row r="11" spans="1:15" x14ac:dyDescent="0.25">
      <c r="A11">
        <v>28</v>
      </c>
      <c r="B11" t="s">
        <v>18</v>
      </c>
      <c r="C11">
        <v>9040.5</v>
      </c>
      <c r="D11" s="2">
        <v>236</v>
      </c>
      <c r="E11" s="2">
        <v>184</v>
      </c>
      <c r="F11" s="2">
        <v>154</v>
      </c>
      <c r="G11" s="3">
        <v>75</v>
      </c>
      <c r="H11" s="1">
        <f t="shared" si="0"/>
        <v>43050</v>
      </c>
      <c r="J11" s="1">
        <f>H11-($I$2*H11)</f>
        <v>36592.5</v>
      </c>
      <c r="K11" s="1" t="str">
        <f>VLOOKUP(Stavby[[#This Row],[Identifikační číslo]],Osoby[],2,FALSE)</f>
        <v>Václav Votava</v>
      </c>
      <c r="L11" s="7">
        <f>VLOOKUP(Stavby[[#This Row],[Identifikační číslo]],Osoby[],MATCH(INDEX(Stavby[#Headers],1,COLUMN()),Osoby[#Headers],0),FALSE)</f>
        <v>603218266</v>
      </c>
    </row>
    <row r="12" spans="1:15" x14ac:dyDescent="0.25">
      <c r="A12">
        <v>31</v>
      </c>
      <c r="B12" t="s">
        <v>19</v>
      </c>
      <c r="C12">
        <v>10785.599999999999</v>
      </c>
      <c r="D12" s="2">
        <v>145</v>
      </c>
      <c r="E12" s="2">
        <v>231</v>
      </c>
      <c r="F12" s="2">
        <v>159</v>
      </c>
      <c r="G12" s="3">
        <v>96</v>
      </c>
      <c r="H12" s="1">
        <f t="shared" si="0"/>
        <v>51360</v>
      </c>
      <c r="J12" s="1">
        <f>H12-($I$2*H12)</f>
        <v>43656</v>
      </c>
      <c r="K12" s="1" t="str">
        <f>VLOOKUP(Stavby[[#This Row],[Identifikační číslo]],Osoby[],2,FALSE)</f>
        <v>Edvard Leeder</v>
      </c>
      <c r="L12" s="7">
        <f>VLOOKUP(Stavby[[#This Row],[Identifikační číslo]],Osoby[],MATCH(INDEX(Stavby[#Headers],1,COLUMN()),Osoby[#Headers],0),FALSE)</f>
        <v>723206180</v>
      </c>
    </row>
    <row r="13" spans="1:15" x14ac:dyDescent="0.25">
      <c r="A13">
        <v>34</v>
      </c>
      <c r="B13" t="s">
        <v>20</v>
      </c>
      <c r="C13">
        <v>14440.650000000001</v>
      </c>
      <c r="D13" s="2">
        <v>261</v>
      </c>
      <c r="E13" s="2">
        <v>236</v>
      </c>
      <c r="F13" s="2">
        <v>312</v>
      </c>
      <c r="G13" s="3">
        <v>85</v>
      </c>
      <c r="H13" s="1">
        <f t="shared" si="0"/>
        <v>68765</v>
      </c>
      <c r="J13" s="1">
        <f>H13-($I$2*H13)</f>
        <v>58450.25</v>
      </c>
      <c r="K13" s="1" t="str">
        <f>VLOOKUP(Stavby[[#This Row],[Identifikační číslo]],Osoby[],2,FALSE)</f>
        <v>Pavel Kopeček</v>
      </c>
      <c r="L13" s="7">
        <f>VLOOKUP(Stavby[[#This Row],[Identifikační číslo]],Osoby[],MATCH(INDEX(Stavby[#Headers],1,COLUMN()),Osoby[#Headers],0),FALSE)</f>
        <v>737785974</v>
      </c>
    </row>
    <row r="14" spans="1:15" x14ac:dyDescent="0.25">
      <c r="A14">
        <v>37</v>
      </c>
      <c r="B14" t="s">
        <v>21</v>
      </c>
      <c r="C14">
        <v>13597.919999999998</v>
      </c>
      <c r="D14" s="2">
        <v>325</v>
      </c>
      <c r="E14" s="2">
        <v>212</v>
      </c>
      <c r="F14" s="2">
        <v>315</v>
      </c>
      <c r="G14" s="3">
        <v>76</v>
      </c>
      <c r="H14" s="1">
        <f t="shared" si="0"/>
        <v>64752</v>
      </c>
      <c r="J14" s="1">
        <f>H14-($I$2*H14)</f>
        <v>55039.199999999997</v>
      </c>
      <c r="K14" s="1" t="str">
        <f>VLOOKUP(Stavby[[#This Row],[Identifikační číslo]],Osoby[],2,FALSE)</f>
        <v>Jan Horejc</v>
      </c>
      <c r="L14" s="7">
        <f>VLOOKUP(Stavby[[#This Row],[Identifikační číslo]],Osoby[],MATCH(INDEX(Stavby[#Headers],1,COLUMN()),Osoby[#Headers],0),FALSE)</f>
        <v>756042990</v>
      </c>
    </row>
    <row r="15" spans="1:15" x14ac:dyDescent="0.25">
      <c r="A15" t="s">
        <v>25</v>
      </c>
      <c r="D15">
        <f>SUBTOTAL(103,Stavby[František '[hod']])</f>
        <v>13</v>
      </c>
      <c r="E15">
        <f>COUNT(Jan__hod)</f>
        <v>13</v>
      </c>
      <c r="F15">
        <f>SUBTOTAL(103,Stavby[Miroslav '[hod']])</f>
        <v>13</v>
      </c>
      <c r="H15" s="1">
        <f>SUBTOTAL(101,Stavby[Výdělek '[Kč']])</f>
        <v>63113.384615384617</v>
      </c>
      <c r="J15" s="1">
        <f>SUBTOTAL(109,Stavby[Výdělek bez odvodu '[Kč']])</f>
        <v>697402.9</v>
      </c>
    </row>
    <row r="20" spans="3:3" x14ac:dyDescent="0.25">
      <c r="C20" t="s">
        <v>42</v>
      </c>
    </row>
  </sheetData>
  <dataConsolidate>
    <dataRefs count="2">
      <dataRef ref="C3:C15" sheet="příklad1"/>
      <dataRef ref="C18:C30" sheet="příklad1"/>
    </dataRefs>
  </dataConsolidate>
  <mergeCells count="1">
    <mergeCell ref="M1:O1"/>
  </mergeCells>
  <conditionalFormatting sqref="C2:C14">
    <cfRule type="iconSet" priority="2">
      <iconSet iconSet="3Symbols2" reverse="1">
        <cfvo type="percent" val="0"/>
        <cfvo type="percent" val="AVERAGE($C$2:$C$14)+1000"/>
        <cfvo type="formula" val="AVERAGE($C$2:$C$14)+1000" gte="0"/>
      </iconSet>
    </cfRule>
  </conditionalFormatting>
  <conditionalFormatting sqref="J2:K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{374A8FFC-5C13-4532-9065-35FE479B6407}</x14:id>
        </ext>
      </extLst>
    </cfRule>
  </conditionalFormatting>
  <pageMargins left="0.7" right="0.7" top="0.78740157499999996" bottom="0.78740157499999996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4A8FFC-5C13-4532-9065-35FE479B64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J2:K14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ED1EF-8C38-414C-9F99-78DFB3144067}">
  <dimension ref="A1:M15"/>
  <sheetViews>
    <sheetView zoomScaleNormal="100" workbookViewId="0">
      <selection activeCell="H3" sqref="H3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4.5703125" bestFit="1" customWidth="1"/>
    <col min="4" max="4" width="11.28515625" customWidth="1"/>
    <col min="5" max="5" width="16" customWidth="1"/>
    <col min="6" max="6" width="16.28515625" customWidth="1"/>
    <col min="7" max="7" width="21.7109375" customWidth="1"/>
    <col min="9" max="9" width="23.28515625" bestFit="1" customWidth="1"/>
    <col min="10" max="10" width="14.5703125" bestFit="1" customWidth="1"/>
    <col min="12" max="12" width="14" bestFit="1" customWidth="1"/>
    <col min="13" max="13" width="17.42578125" customWidth="1"/>
  </cols>
  <sheetData>
    <row r="1" spans="1:13" x14ac:dyDescent="0.25">
      <c r="J1" s="6" t="s">
        <v>22</v>
      </c>
      <c r="K1" s="6"/>
      <c r="L1" s="6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ht="14.45" x14ac:dyDescent="0.3">
      <c r="A3">
        <v>1</v>
      </c>
      <c r="B3" t="s">
        <v>9</v>
      </c>
      <c r="C3" s="2">
        <v>143</v>
      </c>
      <c r="D3" s="2">
        <v>129</v>
      </c>
      <c r="E3" s="2">
        <v>114</v>
      </c>
      <c r="F3" s="3">
        <v>89</v>
      </c>
      <c r="G3" s="1">
        <f t="shared" ref="G3:G15" si="0">SUM(C3:E3)*F3</f>
        <v>34354</v>
      </c>
      <c r="H3" s="4">
        <f>příklad1!$I$2</f>
        <v>0.15</v>
      </c>
      <c r="I3" s="1">
        <f>G3-($H$3*G3)</f>
        <v>29200.9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>
        <v>7214.34</v>
      </c>
    </row>
    <row r="4" spans="1:13" x14ac:dyDescent="0.25">
      <c r="A4">
        <v>4</v>
      </c>
      <c r="B4" t="s">
        <v>10</v>
      </c>
      <c r="C4" s="2">
        <v>199</v>
      </c>
      <c r="D4" s="2">
        <v>212</v>
      </c>
      <c r="E4" s="2">
        <v>184</v>
      </c>
      <c r="F4" s="3">
        <v>92</v>
      </c>
      <c r="G4" s="1">
        <f t="shared" si="0"/>
        <v>54740</v>
      </c>
      <c r="I4" s="1">
        <f t="shared" ref="I4:I15" si="1">G4-($H$3*G4)</f>
        <v>46529</v>
      </c>
      <c r="M4">
        <v>11495.400000000001</v>
      </c>
    </row>
    <row r="5" spans="1:13" x14ac:dyDescent="0.25">
      <c r="A5">
        <v>7</v>
      </c>
      <c r="B5" t="s">
        <v>11</v>
      </c>
      <c r="C5" s="2">
        <v>285</v>
      </c>
      <c r="D5" s="2">
        <v>200</v>
      </c>
      <c r="E5" s="2">
        <v>231</v>
      </c>
      <c r="F5" s="3">
        <v>98</v>
      </c>
      <c r="G5" s="1">
        <f t="shared" si="0"/>
        <v>70168</v>
      </c>
      <c r="I5" s="1">
        <f t="shared" si="1"/>
        <v>59642.8</v>
      </c>
      <c r="M5">
        <v>14735.279999999999</v>
      </c>
    </row>
    <row r="6" spans="1:13" ht="14.45" x14ac:dyDescent="0.3">
      <c r="A6">
        <v>10</v>
      </c>
      <c r="B6" t="s">
        <v>12</v>
      </c>
      <c r="C6" s="2">
        <v>125</v>
      </c>
      <c r="D6" s="2">
        <v>115</v>
      </c>
      <c r="E6" s="2">
        <v>236</v>
      </c>
      <c r="F6" s="3">
        <v>78</v>
      </c>
      <c r="G6" s="1">
        <f t="shared" si="0"/>
        <v>37128</v>
      </c>
      <c r="I6" s="1">
        <f t="shared" si="1"/>
        <v>31558.799999999999</v>
      </c>
      <c r="M6">
        <v>7796.880000000001</v>
      </c>
    </row>
    <row r="7" spans="1:13" ht="14.45" x14ac:dyDescent="0.3">
      <c r="A7">
        <v>13</v>
      </c>
      <c r="B7" t="s">
        <v>13</v>
      </c>
      <c r="C7" s="2">
        <v>541</v>
      </c>
      <c r="D7" s="2">
        <v>125</v>
      </c>
      <c r="E7" s="2">
        <v>145</v>
      </c>
      <c r="F7" s="3">
        <v>85</v>
      </c>
      <c r="G7" s="1">
        <f t="shared" si="0"/>
        <v>68935</v>
      </c>
      <c r="I7" s="1">
        <f t="shared" si="1"/>
        <v>58594.75</v>
      </c>
      <c r="M7">
        <v>14476.349999999999</v>
      </c>
    </row>
    <row r="8" spans="1:13" x14ac:dyDescent="0.25">
      <c r="A8">
        <v>16</v>
      </c>
      <c r="B8" t="s">
        <v>14</v>
      </c>
      <c r="C8" s="2">
        <v>154</v>
      </c>
      <c r="D8" s="2">
        <v>243</v>
      </c>
      <c r="E8" s="2">
        <v>261</v>
      </c>
      <c r="F8" s="3">
        <v>84</v>
      </c>
      <c r="G8" s="1">
        <f t="shared" si="0"/>
        <v>55272</v>
      </c>
      <c r="I8" s="1">
        <f t="shared" si="1"/>
        <v>46981.2</v>
      </c>
      <c r="M8">
        <v>11607.119999999995</v>
      </c>
    </row>
    <row r="9" spans="1:13" x14ac:dyDescent="0.25">
      <c r="A9">
        <v>19</v>
      </c>
      <c r="B9" t="s">
        <v>15</v>
      </c>
      <c r="C9" s="2">
        <v>159</v>
      </c>
      <c r="D9" s="2">
        <v>532</v>
      </c>
      <c r="E9" s="2">
        <v>325</v>
      </c>
      <c r="F9" s="3">
        <v>91</v>
      </c>
      <c r="G9" s="1">
        <f t="shared" si="0"/>
        <v>92456</v>
      </c>
      <c r="I9" s="1">
        <f t="shared" si="1"/>
        <v>78587.600000000006</v>
      </c>
      <c r="M9">
        <v>19415.759999999995</v>
      </c>
    </row>
    <row r="10" spans="1:13" x14ac:dyDescent="0.25">
      <c r="A10">
        <v>22</v>
      </c>
      <c r="B10" t="s">
        <v>16</v>
      </c>
      <c r="C10" s="2">
        <v>312</v>
      </c>
      <c r="D10" s="2">
        <v>645</v>
      </c>
      <c r="E10" s="2">
        <v>125</v>
      </c>
      <c r="F10" s="3">
        <v>87</v>
      </c>
      <c r="G10" s="1">
        <f t="shared" si="0"/>
        <v>94134</v>
      </c>
      <c r="I10" s="1">
        <f t="shared" si="1"/>
        <v>80013.899999999994</v>
      </c>
      <c r="M10">
        <v>19768.14</v>
      </c>
    </row>
    <row r="11" spans="1:13" x14ac:dyDescent="0.25">
      <c r="A11">
        <v>25</v>
      </c>
      <c r="B11" t="s">
        <v>17</v>
      </c>
      <c r="C11" s="2">
        <v>315</v>
      </c>
      <c r="D11" s="2">
        <v>114</v>
      </c>
      <c r="E11" s="2">
        <v>541</v>
      </c>
      <c r="F11" s="3">
        <v>88</v>
      </c>
      <c r="G11" s="1">
        <f t="shared" si="0"/>
        <v>85360</v>
      </c>
      <c r="I11" s="1">
        <f t="shared" si="1"/>
        <v>72556</v>
      </c>
      <c r="M11">
        <v>17925.600000000006</v>
      </c>
    </row>
    <row r="12" spans="1:13" ht="14.45" x14ac:dyDescent="0.3">
      <c r="A12">
        <v>28</v>
      </c>
      <c r="B12" t="s">
        <v>18</v>
      </c>
      <c r="C12" s="2">
        <v>236</v>
      </c>
      <c r="D12" s="2">
        <v>184</v>
      </c>
      <c r="E12" s="2">
        <v>154</v>
      </c>
      <c r="F12" s="3">
        <v>75</v>
      </c>
      <c r="G12" s="1">
        <f t="shared" si="0"/>
        <v>43050</v>
      </c>
      <c r="I12" s="1">
        <f t="shared" si="1"/>
        <v>36592.5</v>
      </c>
      <c r="M12">
        <v>9040.5</v>
      </c>
    </row>
    <row r="13" spans="1:13" x14ac:dyDescent="0.25">
      <c r="A13">
        <v>31</v>
      </c>
      <c r="B13" t="s">
        <v>19</v>
      </c>
      <c r="C13" s="2">
        <v>145</v>
      </c>
      <c r="D13" s="2">
        <v>231</v>
      </c>
      <c r="E13" s="2">
        <v>159</v>
      </c>
      <c r="F13" s="3">
        <v>96</v>
      </c>
      <c r="G13" s="1">
        <f t="shared" si="0"/>
        <v>51360</v>
      </c>
      <c r="I13" s="1">
        <f t="shared" si="1"/>
        <v>43656</v>
      </c>
      <c r="M13">
        <v>10785.599999999999</v>
      </c>
    </row>
    <row r="14" spans="1:13" ht="14.45" x14ac:dyDescent="0.3">
      <c r="A14">
        <v>34</v>
      </c>
      <c r="B14" t="s">
        <v>20</v>
      </c>
      <c r="C14" s="2">
        <v>261</v>
      </c>
      <c r="D14" s="2">
        <v>236</v>
      </c>
      <c r="E14" s="2">
        <v>312</v>
      </c>
      <c r="F14" s="3">
        <v>85</v>
      </c>
      <c r="G14" s="1">
        <f t="shared" si="0"/>
        <v>68765</v>
      </c>
      <c r="I14" s="1">
        <f t="shared" si="1"/>
        <v>58450.25</v>
      </c>
      <c r="M14">
        <v>14440.650000000001</v>
      </c>
    </row>
    <row r="15" spans="1:13" ht="14.45" x14ac:dyDescent="0.3">
      <c r="A15">
        <v>37</v>
      </c>
      <c r="B15" t="s">
        <v>21</v>
      </c>
      <c r="C15" s="2">
        <v>325</v>
      </c>
      <c r="D15" s="2">
        <v>212</v>
      </c>
      <c r="E15" s="2">
        <v>315</v>
      </c>
      <c r="F15" s="3">
        <v>76</v>
      </c>
      <c r="G15" s="1">
        <f t="shared" si="0"/>
        <v>64752</v>
      </c>
      <c r="I15" s="1">
        <f t="shared" si="1"/>
        <v>55039.199999999997</v>
      </c>
      <c r="M15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J1:L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B4242-9DBD-4FA4-8772-E5207A72416B}">
  <dimension ref="A1:M15"/>
  <sheetViews>
    <sheetView zoomScaleNormal="100" workbookViewId="0">
      <selection activeCell="F20" sqref="F20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4.5703125" bestFit="1" customWidth="1"/>
    <col min="4" max="4" width="11.28515625" customWidth="1"/>
    <col min="5" max="5" width="16" customWidth="1"/>
    <col min="6" max="6" width="16.28515625" customWidth="1"/>
    <col min="7" max="7" width="21.7109375" customWidth="1"/>
    <col min="9" max="9" width="23.28515625" bestFit="1" customWidth="1"/>
    <col min="10" max="10" width="14.5703125" bestFit="1" customWidth="1"/>
    <col min="12" max="12" width="14" bestFit="1" customWidth="1"/>
    <col min="13" max="13" width="17.42578125" customWidth="1"/>
  </cols>
  <sheetData>
    <row r="1" spans="1:13" x14ac:dyDescent="0.25">
      <c r="J1" s="6" t="s">
        <v>22</v>
      </c>
      <c r="K1" s="6"/>
      <c r="L1" s="6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ht="14.45" x14ac:dyDescent="0.3">
      <c r="A3">
        <v>1</v>
      </c>
      <c r="B3" t="s">
        <v>9</v>
      </c>
      <c r="C3" s="2">
        <v>143</v>
      </c>
      <c r="D3" s="2">
        <v>129</v>
      </c>
      <c r="E3" s="2">
        <v>114</v>
      </c>
      <c r="F3" s="3">
        <v>89</v>
      </c>
      <c r="G3" s="1">
        <f t="shared" ref="G3:G15" si="0">SUM(C3:E3)*F3</f>
        <v>34354</v>
      </c>
      <c r="H3" s="4">
        <f>příklad1!$I$2</f>
        <v>0.15</v>
      </c>
      <c r="I3" s="1">
        <f>G3-($H$3*G3)</f>
        <v>29200.9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>
        <v>7214.34</v>
      </c>
    </row>
    <row r="4" spans="1:13" x14ac:dyDescent="0.25">
      <c r="A4">
        <v>4</v>
      </c>
      <c r="B4" t="s">
        <v>10</v>
      </c>
      <c r="C4" s="2">
        <v>199</v>
      </c>
      <c r="D4" s="2">
        <v>212</v>
      </c>
      <c r="E4" s="2">
        <v>184</v>
      </c>
      <c r="F4" s="3">
        <v>92</v>
      </c>
      <c r="G4" s="1">
        <f t="shared" si="0"/>
        <v>54740</v>
      </c>
      <c r="I4" s="1">
        <f t="shared" ref="I4:I15" si="1">G4-($H$3*G4)</f>
        <v>46529</v>
      </c>
      <c r="M4">
        <v>11495.400000000001</v>
      </c>
    </row>
    <row r="5" spans="1:13" x14ac:dyDescent="0.25">
      <c r="A5">
        <v>7</v>
      </c>
      <c r="B5" t="s">
        <v>11</v>
      </c>
      <c r="C5" s="2">
        <v>285</v>
      </c>
      <c r="D5" s="2">
        <v>200</v>
      </c>
      <c r="E5" s="2">
        <v>231</v>
      </c>
      <c r="F5" s="3">
        <v>98</v>
      </c>
      <c r="G5" s="1">
        <f t="shared" si="0"/>
        <v>70168</v>
      </c>
      <c r="I5" s="1">
        <f t="shared" si="1"/>
        <v>59642.8</v>
      </c>
      <c r="M5">
        <v>14735.279999999999</v>
      </c>
    </row>
    <row r="6" spans="1:13" ht="14.45" x14ac:dyDescent="0.3">
      <c r="A6">
        <v>10</v>
      </c>
      <c r="B6" t="s">
        <v>12</v>
      </c>
      <c r="C6" s="2">
        <v>125</v>
      </c>
      <c r="D6" s="2">
        <v>115</v>
      </c>
      <c r="E6" s="2">
        <v>236</v>
      </c>
      <c r="F6" s="3">
        <v>78</v>
      </c>
      <c r="G6" s="1">
        <f t="shared" si="0"/>
        <v>37128</v>
      </c>
      <c r="I6" s="1">
        <f t="shared" si="1"/>
        <v>31558.799999999999</v>
      </c>
      <c r="M6">
        <v>7796.880000000001</v>
      </c>
    </row>
    <row r="7" spans="1:13" ht="14.45" x14ac:dyDescent="0.3">
      <c r="A7">
        <v>13</v>
      </c>
      <c r="B7" t="s">
        <v>13</v>
      </c>
      <c r="C7" s="2">
        <v>541</v>
      </c>
      <c r="D7" s="2">
        <v>125</v>
      </c>
      <c r="E7" s="2">
        <v>145</v>
      </c>
      <c r="F7" s="3">
        <v>85</v>
      </c>
      <c r="G7" s="1">
        <f t="shared" si="0"/>
        <v>68935</v>
      </c>
      <c r="I7" s="1">
        <f t="shared" si="1"/>
        <v>58594.75</v>
      </c>
      <c r="M7">
        <v>14476.349999999999</v>
      </c>
    </row>
    <row r="8" spans="1:13" x14ac:dyDescent="0.25">
      <c r="A8">
        <v>16</v>
      </c>
      <c r="B8" t="s">
        <v>14</v>
      </c>
      <c r="C8" s="2">
        <v>154</v>
      </c>
      <c r="D8" s="2">
        <v>243</v>
      </c>
      <c r="E8" s="2">
        <v>261</v>
      </c>
      <c r="F8" s="3">
        <v>84</v>
      </c>
      <c r="G8" s="1">
        <f t="shared" si="0"/>
        <v>55272</v>
      </c>
      <c r="I8" s="1">
        <f t="shared" si="1"/>
        <v>46981.2</v>
      </c>
      <c r="M8">
        <v>11607.119999999995</v>
      </c>
    </row>
    <row r="9" spans="1:13" x14ac:dyDescent="0.25">
      <c r="A9">
        <v>19</v>
      </c>
      <c r="B9" t="s">
        <v>15</v>
      </c>
      <c r="C9" s="2">
        <v>159</v>
      </c>
      <c r="D9" s="2">
        <v>532</v>
      </c>
      <c r="E9" s="2">
        <v>325</v>
      </c>
      <c r="F9" s="3">
        <v>91</v>
      </c>
      <c r="G9" s="1">
        <f t="shared" si="0"/>
        <v>92456</v>
      </c>
      <c r="I9" s="1">
        <f t="shared" si="1"/>
        <v>78587.600000000006</v>
      </c>
      <c r="M9">
        <v>19415.759999999995</v>
      </c>
    </row>
    <row r="10" spans="1:13" x14ac:dyDescent="0.25">
      <c r="A10">
        <v>22</v>
      </c>
      <c r="B10" t="s">
        <v>16</v>
      </c>
      <c r="C10" s="2">
        <v>312</v>
      </c>
      <c r="D10" s="2">
        <v>645</v>
      </c>
      <c r="E10" s="2">
        <v>125</v>
      </c>
      <c r="F10" s="3">
        <v>87</v>
      </c>
      <c r="G10" s="1">
        <f t="shared" si="0"/>
        <v>94134</v>
      </c>
      <c r="I10" s="1">
        <f t="shared" si="1"/>
        <v>80013.899999999994</v>
      </c>
      <c r="M10">
        <v>19768.14</v>
      </c>
    </row>
    <row r="11" spans="1:13" x14ac:dyDescent="0.25">
      <c r="A11">
        <v>25</v>
      </c>
      <c r="B11" t="s">
        <v>17</v>
      </c>
      <c r="C11" s="2">
        <v>315</v>
      </c>
      <c r="D11" s="2">
        <v>114</v>
      </c>
      <c r="E11" s="2">
        <v>541</v>
      </c>
      <c r="F11" s="3">
        <v>88</v>
      </c>
      <c r="G11" s="1">
        <f t="shared" si="0"/>
        <v>85360</v>
      </c>
      <c r="I11" s="1">
        <f t="shared" si="1"/>
        <v>72556</v>
      </c>
      <c r="M11">
        <v>17925.600000000006</v>
      </c>
    </row>
    <row r="12" spans="1:13" ht="14.45" x14ac:dyDescent="0.3">
      <c r="A12">
        <v>28</v>
      </c>
      <c r="B12" t="s">
        <v>18</v>
      </c>
      <c r="C12" s="2">
        <v>236</v>
      </c>
      <c r="D12" s="2">
        <v>184</v>
      </c>
      <c r="E12" s="2">
        <v>154</v>
      </c>
      <c r="F12" s="3">
        <v>75</v>
      </c>
      <c r="G12" s="1">
        <f t="shared" si="0"/>
        <v>43050</v>
      </c>
      <c r="I12" s="1">
        <f t="shared" si="1"/>
        <v>36592.5</v>
      </c>
      <c r="M12">
        <v>9040.5</v>
      </c>
    </row>
    <row r="13" spans="1:13" x14ac:dyDescent="0.25">
      <c r="A13">
        <v>31</v>
      </c>
      <c r="B13" t="s">
        <v>19</v>
      </c>
      <c r="C13" s="2">
        <v>145</v>
      </c>
      <c r="D13" s="2">
        <v>231</v>
      </c>
      <c r="E13" s="2">
        <v>159</v>
      </c>
      <c r="F13" s="3">
        <v>96</v>
      </c>
      <c r="G13" s="1">
        <f t="shared" si="0"/>
        <v>51360</v>
      </c>
      <c r="I13" s="1">
        <f t="shared" si="1"/>
        <v>43656</v>
      </c>
      <c r="M13">
        <v>10785.599999999999</v>
      </c>
    </row>
    <row r="14" spans="1:13" ht="14.45" x14ac:dyDescent="0.3">
      <c r="A14">
        <v>34</v>
      </c>
      <c r="B14" t="s">
        <v>20</v>
      </c>
      <c r="C14" s="2">
        <v>261</v>
      </c>
      <c r="D14" s="2">
        <v>236</v>
      </c>
      <c r="E14" s="2">
        <v>312</v>
      </c>
      <c r="F14" s="3">
        <v>85</v>
      </c>
      <c r="G14" s="1">
        <f t="shared" si="0"/>
        <v>68765</v>
      </c>
      <c r="I14" s="1">
        <f t="shared" si="1"/>
        <v>58450.25</v>
      </c>
      <c r="M14">
        <v>14440.650000000001</v>
      </c>
    </row>
    <row r="15" spans="1:13" ht="14.45" x14ac:dyDescent="0.3">
      <c r="A15">
        <v>37</v>
      </c>
      <c r="B15" t="s">
        <v>21</v>
      </c>
      <c r="C15" s="2">
        <v>325</v>
      </c>
      <c r="D15" s="2">
        <v>212</v>
      </c>
      <c r="E15" s="2">
        <v>315</v>
      </c>
      <c r="F15" s="3">
        <v>76</v>
      </c>
      <c r="G15" s="1">
        <f t="shared" si="0"/>
        <v>64752</v>
      </c>
      <c r="I15" s="1">
        <f t="shared" si="1"/>
        <v>55039.199999999997</v>
      </c>
      <c r="M15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J1:L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144C-4783-4D2E-8B7A-E603FFD9492F}">
  <dimension ref="A1:M15"/>
  <sheetViews>
    <sheetView zoomScaleNormal="100" workbookViewId="0">
      <selection activeCell="G26" sqref="G26"/>
    </sheetView>
  </sheetViews>
  <sheetFormatPr defaultRowHeight="15" x14ac:dyDescent="0.25"/>
  <cols>
    <col min="1" max="1" width="18.42578125" customWidth="1"/>
    <col min="2" max="2" width="15.7109375" bestFit="1" customWidth="1"/>
    <col min="3" max="3" width="14.5703125" bestFit="1" customWidth="1"/>
    <col min="4" max="4" width="11.28515625" customWidth="1"/>
    <col min="5" max="5" width="16" customWidth="1"/>
    <col min="6" max="6" width="16.28515625" customWidth="1"/>
    <col min="7" max="7" width="21.7109375" customWidth="1"/>
    <col min="9" max="9" width="23.28515625" bestFit="1" customWidth="1"/>
    <col min="10" max="10" width="14.5703125" bestFit="1" customWidth="1"/>
    <col min="12" max="12" width="14" bestFit="1" customWidth="1"/>
    <col min="13" max="13" width="17.42578125" customWidth="1"/>
  </cols>
  <sheetData>
    <row r="1" spans="1:13" x14ac:dyDescent="0.25">
      <c r="J1" s="6" t="s">
        <v>22</v>
      </c>
      <c r="K1" s="6"/>
      <c r="L1" s="6"/>
    </row>
    <row r="2" spans="1:13" x14ac:dyDescent="0.25">
      <c r="A2" t="s">
        <v>5</v>
      </c>
      <c r="B2" t="s">
        <v>4</v>
      </c>
      <c r="C2" t="s">
        <v>2</v>
      </c>
      <c r="D2" t="s">
        <v>1</v>
      </c>
      <c r="E2" t="s">
        <v>0</v>
      </c>
      <c r="F2" t="s">
        <v>3</v>
      </c>
      <c r="G2" t="s">
        <v>6</v>
      </c>
      <c r="H2" t="s">
        <v>7</v>
      </c>
      <c r="I2" t="s">
        <v>8</v>
      </c>
      <c r="J2" t="s">
        <v>2</v>
      </c>
      <c r="K2" t="s">
        <v>1</v>
      </c>
      <c r="L2" t="s">
        <v>0</v>
      </c>
      <c r="M2" t="s">
        <v>23</v>
      </c>
    </row>
    <row r="3" spans="1:13" ht="14.45" x14ac:dyDescent="0.3">
      <c r="A3">
        <v>1</v>
      </c>
      <c r="B3" t="s">
        <v>9</v>
      </c>
      <c r="C3" s="2">
        <v>143</v>
      </c>
      <c r="D3" s="2">
        <v>129</v>
      </c>
      <c r="E3" s="2">
        <v>114</v>
      </c>
      <c r="F3" s="3">
        <v>89</v>
      </c>
      <c r="G3" s="1">
        <f t="shared" ref="G3:G15" si="0">SUM(C3:E3)*F3</f>
        <v>34354</v>
      </c>
      <c r="H3" s="4">
        <v>0.21</v>
      </c>
      <c r="I3" s="1">
        <f>G3-($H$3*G3)</f>
        <v>27139.66</v>
      </c>
      <c r="J3">
        <f>AVERAGE(František__hod)</f>
        <v>246.15384615384616</v>
      </c>
      <c r="K3">
        <f>AVERAGE(Jan__hod)</f>
        <v>244.46153846153845</v>
      </c>
      <c r="L3">
        <f>AVERAGE(Miroslav__hod)</f>
        <v>238.61538461538461</v>
      </c>
      <c r="M3">
        <v>7214.34</v>
      </c>
    </row>
    <row r="4" spans="1:13" x14ac:dyDescent="0.25">
      <c r="A4">
        <v>4</v>
      </c>
      <c r="B4" t="s">
        <v>10</v>
      </c>
      <c r="C4" s="2">
        <v>199</v>
      </c>
      <c r="D4" s="2">
        <v>212</v>
      </c>
      <c r="E4" s="2">
        <v>184</v>
      </c>
      <c r="F4" s="3">
        <v>92</v>
      </c>
      <c r="G4" s="1">
        <f t="shared" si="0"/>
        <v>54740</v>
      </c>
      <c r="I4" s="1">
        <f t="shared" ref="I4:I15" si="1">G4-($H$3*G4)</f>
        <v>43244.6</v>
      </c>
      <c r="M4">
        <v>11495.400000000001</v>
      </c>
    </row>
    <row r="5" spans="1:13" x14ac:dyDescent="0.25">
      <c r="A5">
        <v>7</v>
      </c>
      <c r="B5" t="s">
        <v>11</v>
      </c>
      <c r="C5" s="2">
        <v>285</v>
      </c>
      <c r="D5" s="2">
        <v>200</v>
      </c>
      <c r="E5" s="2">
        <v>231</v>
      </c>
      <c r="F5" s="3">
        <v>98</v>
      </c>
      <c r="G5" s="1">
        <f t="shared" si="0"/>
        <v>70168</v>
      </c>
      <c r="I5" s="1">
        <f t="shared" si="1"/>
        <v>55432.72</v>
      </c>
      <c r="M5">
        <v>14735.279999999999</v>
      </c>
    </row>
    <row r="6" spans="1:13" ht="14.45" x14ac:dyDescent="0.3">
      <c r="A6">
        <v>10</v>
      </c>
      <c r="B6" t="s">
        <v>12</v>
      </c>
      <c r="C6" s="2">
        <v>125</v>
      </c>
      <c r="D6" s="2">
        <v>115</v>
      </c>
      <c r="E6" s="2">
        <v>236</v>
      </c>
      <c r="F6" s="3">
        <v>78</v>
      </c>
      <c r="G6" s="1">
        <f t="shared" si="0"/>
        <v>37128</v>
      </c>
      <c r="I6" s="1">
        <f t="shared" si="1"/>
        <v>29331.119999999999</v>
      </c>
      <c r="M6">
        <v>7796.880000000001</v>
      </c>
    </row>
    <row r="7" spans="1:13" ht="14.45" x14ac:dyDescent="0.3">
      <c r="A7">
        <v>13</v>
      </c>
      <c r="B7" t="s">
        <v>13</v>
      </c>
      <c r="C7" s="2">
        <v>541</v>
      </c>
      <c r="D7" s="2">
        <v>125</v>
      </c>
      <c r="E7" s="2">
        <v>145</v>
      </c>
      <c r="F7" s="3">
        <v>85</v>
      </c>
      <c r="G7" s="1">
        <f t="shared" si="0"/>
        <v>68935</v>
      </c>
      <c r="I7" s="1">
        <f t="shared" si="1"/>
        <v>54458.65</v>
      </c>
      <c r="M7">
        <v>14476.349999999999</v>
      </c>
    </row>
    <row r="8" spans="1:13" x14ac:dyDescent="0.25">
      <c r="A8">
        <v>16</v>
      </c>
      <c r="B8" t="s">
        <v>14</v>
      </c>
      <c r="C8" s="2">
        <v>154</v>
      </c>
      <c r="D8" s="2">
        <v>243</v>
      </c>
      <c r="E8" s="2">
        <v>261</v>
      </c>
      <c r="F8" s="3">
        <v>84</v>
      </c>
      <c r="G8" s="1">
        <f t="shared" si="0"/>
        <v>55272</v>
      </c>
      <c r="I8" s="1">
        <f t="shared" si="1"/>
        <v>43664.880000000005</v>
      </c>
      <c r="M8">
        <v>11607.119999999995</v>
      </c>
    </row>
    <row r="9" spans="1:13" x14ac:dyDescent="0.25">
      <c r="A9">
        <v>19</v>
      </c>
      <c r="B9" t="s">
        <v>15</v>
      </c>
      <c r="C9" s="2">
        <v>159</v>
      </c>
      <c r="D9" s="2">
        <v>532</v>
      </c>
      <c r="E9" s="2">
        <v>325</v>
      </c>
      <c r="F9" s="3">
        <v>91</v>
      </c>
      <c r="G9" s="1">
        <f t="shared" si="0"/>
        <v>92456</v>
      </c>
      <c r="I9" s="1">
        <f t="shared" si="1"/>
        <v>73040.240000000005</v>
      </c>
      <c r="M9">
        <v>19415.759999999995</v>
      </c>
    </row>
    <row r="10" spans="1:13" x14ac:dyDescent="0.25">
      <c r="A10">
        <v>22</v>
      </c>
      <c r="B10" t="s">
        <v>16</v>
      </c>
      <c r="C10" s="2">
        <v>312</v>
      </c>
      <c r="D10" s="2">
        <v>645</v>
      </c>
      <c r="E10" s="2">
        <v>125</v>
      </c>
      <c r="F10" s="3">
        <v>87</v>
      </c>
      <c r="G10" s="1">
        <f t="shared" si="0"/>
        <v>94134</v>
      </c>
      <c r="I10" s="1">
        <f t="shared" si="1"/>
        <v>74365.86</v>
      </c>
      <c r="M10">
        <v>19768.14</v>
      </c>
    </row>
    <row r="11" spans="1:13" x14ac:dyDescent="0.25">
      <c r="A11">
        <v>25</v>
      </c>
      <c r="B11" t="s">
        <v>17</v>
      </c>
      <c r="C11" s="2">
        <v>315</v>
      </c>
      <c r="D11" s="2">
        <v>114</v>
      </c>
      <c r="E11" s="2">
        <v>541</v>
      </c>
      <c r="F11" s="3">
        <v>88</v>
      </c>
      <c r="G11" s="1">
        <f t="shared" si="0"/>
        <v>85360</v>
      </c>
      <c r="I11" s="1">
        <f t="shared" si="1"/>
        <v>67434.399999999994</v>
      </c>
      <c r="M11">
        <v>17925.600000000006</v>
      </c>
    </row>
    <row r="12" spans="1:13" ht="14.45" x14ac:dyDescent="0.3">
      <c r="A12">
        <v>28</v>
      </c>
      <c r="B12" t="s">
        <v>18</v>
      </c>
      <c r="C12" s="2">
        <v>236</v>
      </c>
      <c r="D12" s="2">
        <v>184</v>
      </c>
      <c r="E12" s="2">
        <v>154</v>
      </c>
      <c r="F12" s="3">
        <v>75</v>
      </c>
      <c r="G12" s="1">
        <f t="shared" si="0"/>
        <v>43050</v>
      </c>
      <c r="I12" s="1">
        <f t="shared" si="1"/>
        <v>34009.5</v>
      </c>
      <c r="M12">
        <v>9040.5</v>
      </c>
    </row>
    <row r="13" spans="1:13" x14ac:dyDescent="0.25">
      <c r="A13">
        <v>31</v>
      </c>
      <c r="B13" t="s">
        <v>19</v>
      </c>
      <c r="C13" s="2">
        <v>145</v>
      </c>
      <c r="D13" s="2">
        <v>231</v>
      </c>
      <c r="E13" s="2">
        <v>159</v>
      </c>
      <c r="F13" s="3">
        <v>96</v>
      </c>
      <c r="G13" s="1">
        <f t="shared" si="0"/>
        <v>51360</v>
      </c>
      <c r="I13" s="1">
        <f t="shared" si="1"/>
        <v>40574.400000000001</v>
      </c>
      <c r="M13">
        <v>10785.599999999999</v>
      </c>
    </row>
    <row r="14" spans="1:13" ht="14.45" x14ac:dyDescent="0.3">
      <c r="A14">
        <v>34</v>
      </c>
      <c r="B14" t="s">
        <v>20</v>
      </c>
      <c r="C14" s="2">
        <v>261</v>
      </c>
      <c r="D14" s="2">
        <v>236</v>
      </c>
      <c r="E14" s="2">
        <v>312</v>
      </c>
      <c r="F14" s="3">
        <v>85</v>
      </c>
      <c r="G14" s="1">
        <f t="shared" si="0"/>
        <v>68765</v>
      </c>
      <c r="I14" s="1">
        <f t="shared" si="1"/>
        <v>54324.35</v>
      </c>
      <c r="M14">
        <v>14440.650000000001</v>
      </c>
    </row>
    <row r="15" spans="1:13" ht="14.45" x14ac:dyDescent="0.3">
      <c r="A15">
        <v>37</v>
      </c>
      <c r="B15" t="s">
        <v>21</v>
      </c>
      <c r="C15" s="2">
        <v>325</v>
      </c>
      <c r="D15" s="2">
        <v>212</v>
      </c>
      <c r="E15" s="2">
        <v>315</v>
      </c>
      <c r="F15" s="3">
        <v>76</v>
      </c>
      <c r="G15" s="1">
        <f t="shared" si="0"/>
        <v>64752</v>
      </c>
      <c r="I15" s="1">
        <f t="shared" si="1"/>
        <v>51154.080000000002</v>
      </c>
      <c r="M15">
        <v>13597.919999999998</v>
      </c>
    </row>
  </sheetData>
  <dataConsolidate>
    <dataRefs count="2">
      <dataRef ref="C3:C15" sheet="příklad1"/>
      <dataRef ref="C18:C30" sheet="příklad1"/>
    </dataRefs>
  </dataConsolidate>
  <mergeCells count="1">
    <mergeCell ref="J1:L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7972C-2F25-4C2C-BFE9-2AAB7F05F3FD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24</v>
      </c>
    </row>
    <row r="2" spans="1:1" x14ac:dyDescent="0.25">
      <c r="A2">
        <f>SUM(příklad1:příklad3!C3:E15)</f>
        <v>190177.19999999995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5AB9A-9BF6-4180-8ABA-DA27F11CFD09}">
  <dimension ref="A1:C14"/>
  <sheetViews>
    <sheetView zoomScale="205" zoomScaleNormal="205" workbookViewId="0">
      <selection activeCell="C3" sqref="C3"/>
    </sheetView>
  </sheetViews>
  <sheetFormatPr defaultRowHeight="15" x14ac:dyDescent="0.25"/>
  <cols>
    <col min="1" max="1" width="5.140625" bestFit="1" customWidth="1"/>
    <col min="2" max="2" width="14.28515625" bestFit="1" customWidth="1"/>
    <col min="3" max="3" width="16.42578125" bestFit="1" customWidth="1"/>
  </cols>
  <sheetData>
    <row r="1" spans="1:3" x14ac:dyDescent="0.25">
      <c r="A1" t="s">
        <v>26</v>
      </c>
      <c r="B1" t="s">
        <v>27</v>
      </c>
      <c r="C1" t="s">
        <v>28</v>
      </c>
    </row>
    <row r="2" spans="1:3" x14ac:dyDescent="0.25">
      <c r="A2">
        <v>1</v>
      </c>
      <c r="B2" s="5" t="s">
        <v>29</v>
      </c>
      <c r="C2">
        <v>608215958</v>
      </c>
    </row>
    <row r="3" spans="1:3" x14ac:dyDescent="0.25">
      <c r="A3">
        <v>4</v>
      </c>
      <c r="B3" s="5" t="s">
        <v>30</v>
      </c>
      <c r="C3">
        <v>732927135</v>
      </c>
    </row>
    <row r="4" spans="1:3" x14ac:dyDescent="0.25">
      <c r="A4">
        <v>7</v>
      </c>
      <c r="B4" s="5" t="s">
        <v>31</v>
      </c>
      <c r="C4">
        <v>756814079</v>
      </c>
    </row>
    <row r="5" spans="1:3" x14ac:dyDescent="0.25">
      <c r="A5">
        <v>10</v>
      </c>
      <c r="B5" s="5" t="s">
        <v>32</v>
      </c>
      <c r="C5">
        <v>603053998</v>
      </c>
    </row>
    <row r="6" spans="1:3" x14ac:dyDescent="0.25">
      <c r="A6">
        <v>13</v>
      </c>
      <c r="B6" s="5" t="s">
        <v>33</v>
      </c>
      <c r="C6">
        <v>723172653</v>
      </c>
    </row>
    <row r="7" spans="1:3" x14ac:dyDescent="0.25">
      <c r="A7">
        <v>16</v>
      </c>
      <c r="B7" s="5" t="s">
        <v>34</v>
      </c>
      <c r="C7">
        <v>737491865</v>
      </c>
    </row>
    <row r="8" spans="1:3" x14ac:dyDescent="0.25">
      <c r="A8">
        <v>19</v>
      </c>
      <c r="B8" s="5" t="s">
        <v>35</v>
      </c>
      <c r="C8">
        <v>774706895</v>
      </c>
    </row>
    <row r="9" spans="1:3" x14ac:dyDescent="0.25">
      <c r="A9">
        <v>22</v>
      </c>
      <c r="B9" s="5" t="s">
        <v>36</v>
      </c>
      <c r="C9">
        <v>732557071</v>
      </c>
    </row>
    <row r="10" spans="1:3" x14ac:dyDescent="0.25">
      <c r="A10">
        <v>25</v>
      </c>
      <c r="B10" s="5" t="s">
        <v>37</v>
      </c>
      <c r="C10">
        <v>756232289</v>
      </c>
    </row>
    <row r="11" spans="1:3" x14ac:dyDescent="0.25">
      <c r="A11">
        <v>28</v>
      </c>
      <c r="B11" s="5" t="s">
        <v>38</v>
      </c>
      <c r="C11">
        <v>603218266</v>
      </c>
    </row>
    <row r="12" spans="1:3" x14ac:dyDescent="0.25">
      <c r="A12">
        <v>31</v>
      </c>
      <c r="B12" s="5" t="s">
        <v>39</v>
      </c>
      <c r="C12">
        <v>723206180</v>
      </c>
    </row>
    <row r="13" spans="1:3" x14ac:dyDescent="0.25">
      <c r="A13">
        <v>34</v>
      </c>
      <c r="B13" s="5" t="s">
        <v>40</v>
      </c>
      <c r="C13">
        <v>737785974</v>
      </c>
    </row>
    <row r="14" spans="1:3" x14ac:dyDescent="0.25">
      <c r="A14">
        <v>37</v>
      </c>
      <c r="B14" s="5" t="s">
        <v>41</v>
      </c>
      <c r="C14">
        <v>756042990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4 E A A B Q S w M E F A A C A A g A 4 k h Z V f F k 0 R a n A A A A + Q A A A B I A H A B D b 2 5 m a W c v U G F j a 2 F n Z S 5 4 b W w g o h g A K K A U A A A A A A A A A A A A A A A A A A A A A A A A A A A A h c 8 x D o I w G A X g q 5 D u t K U a I + S n D K y S m J g Y 4 9 a U C o 1 Q D C 2 W u z l 4 J K 8 g i a J u j u / l G 9 5 7 3 O 6 Q j W 0 T X F V v d W d S F G G K A m V k V 2 p T p W h w p 3 C N M g 5 b I c + i U s G E j U 1 G W 6 a o d u 6 S E O K 9 x 3 6 B u 7 4 i j N K I H I r N T t a q F e i D 9 X 8 c a m O d M F I h D v v X G M 5 w v M Q r x m J M J w t k 7 q H Q 5 m v Y N B l T I D 8 l 5 E P j h l 5 x a c P 8 C G S O Q N 4 3 + B N Q S w M E F A A C A A g A 4 k h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J I W V W N t R F K B Q E A A G 4 B A A A T A B w A R m 9 y b X V s Y X M v U 2 V j d G l v b j E u b S C i G A A o o B Q A A A A A A A A A A A A A A A A A A A A A A A A A A A B 1 T k 1 K x D A U 3 h d 6 h x A 3 L Y S C I C 4 c u m o V i o g L K 8 J M B 0 m n b 7 Q 2 f S l J C i 2 l R / A E n m G O 4 K p z M G P G h S 5 8 P H j w / T 4 N O 1 N L J A + n e 7 7 y P d / T r 1 x B R e 6 1 L E c S E w H G 9 4 i d d a X k m w W u h x 2 I 6 E m q p p S y C W 5 q A V E i 0 Q A a H d D k q n j U o H R x x w V / 4 U U K u j G y K 1 x c N A g 9 0 J A R 7 I V g x K g e Q n Z K d / x z z k s B t s N 1 T Z v M Q B t T R 1 F 2 W 2 M V U 6 e g 2 3 m T c s O 3 P + Y z u m 6 P H 2 h 3 + S R m 7 K i N c M I o V x z 1 X q o 2 k a J v M R 8 7 0 M G v L j Z N N E s p I x m a y 4 v o m 5 8 Z m V w n t 7 A N A 2 J g M A 7 N Q c B e I i 4 H c n x f D l r I v 8 4 5 9 L 0 a / / l p 9 Q V Q S w E C L Q A U A A I A C A D i S F l V 8 W T R F q c A A A D 5 A A A A E g A A A A A A A A A A A A A A A A A A A A A A Q 2 9 u Z m l n L 1 B h Y 2 t h Z 2 U u e G 1 s U E s B A i 0 A F A A C A A g A 4 k h Z V Q / K 6 a u k A A A A 6 Q A A A B M A A A A A A A A A A A A A A A A A 8 w A A A F t D b 2 5 0 Z W 5 0 X 1 R 5 c G V z X S 5 4 b W x Q S w E C L Q A U A A I A C A D i S F l V j b U R S g U B A A B u A Q A A E w A A A A A A A A A A A A A A A A D k A Q A A R m 9 y b X V s Y X M v U 2 V j d G l v b j E u b V B L B Q Y A A A A A A w A D A M I A A A A 2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8 C Q A A A A A A A F o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P c 2 9 i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9 z b 2 J 5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I 1 V D A 3 O j A 3 O j A 1 L j g w M D k 1 N j N a I i A v P j x F b n R y e S B U e X B l P S J G a W x s Q 2 9 s d W 1 u V H l w Z X M i I F Z h b H V l P S J z Q X d Z R C I g L z 4 8 R W 5 0 c n k g V H l w Z T 0 i R m l s b E N v b H V t b k 5 h b W V z I i B W Y W x 1 Z T 0 i c 1 s m c X V v d D t J R C Z x d W 9 0 O y w m c X V v d D t P c 2 9 i Y S Z x d W 9 0 O y w m c X V v d D t U Z W x l Z m 9 u b s O t I M S N w 6 1 z b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c 2 9 i e S 9 a b c S b b s S b b s O 9 I H R 5 c C 5 7 S U Q s M H 0 m c X V v d D s s J n F 1 b 3 Q 7 U 2 V j d G l v b j E v T 3 N v Y n k v W m 3 E m 2 7 E m 2 7 D v S B 0 e X A u e 0 9 z b 2 J h L D F 9 J n F 1 b 3 Q 7 L C Z x d W 9 0 O 1 N l Y 3 R p b 2 4 x L 0 9 z b 2 J 5 L 1 p t x J t u x J t u w 7 0 g d H l w L n t U Z W x l Z m 9 u b s O t I M S N w 6 1 z b G 8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T 3 N v Y n k v W m 3 E m 2 7 E m 2 7 D v S B 0 e X A u e 0 l E L D B 9 J n F 1 b 3 Q 7 L C Z x d W 9 0 O 1 N l Y 3 R p b 2 4 x L 0 9 z b 2 J 5 L 1 p t x J t u x J t u w 7 0 g d H l w L n t P c 2 9 i Y S w x f S Z x d W 9 0 O y w m c X V v d D t T Z W N 0 a W 9 u M S 9 P c 2 9 i e S 9 a b c S b b s S b b s O 9 I H R 5 c C 5 7 V G V s Z W Z v b m 7 D r S D E j c O t c 2 x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P c 2 9 i e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z b 2 J 5 L 0 9 z b 2 J 5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N v Y n k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U m O 5 + z v 4 n Q Z M y 1 p 5 + x z 9 0 A A A A A A I A A A A A A B B m A A A A A Q A A I A A A A E S g Z i b r H c 9 c a 5 u 6 J f 2 u d P T e c P d V g U 6 X 2 U F X Y E 8 V M Q Q t A A A A A A 6 A A A A A A g A A I A A A A H 2 f h t w 0 Q 6 f z R I 3 U 0 B J E t O D I Q D j b k U 3 + x Q z 4 S Z W K s b b r U A A A A K I 4 a O Y k Q q G S j C Y 5 + 0 Z I p i Y S x X 5 f 0 m t H 9 w B U t a Z i Z p p 6 i Q N 7 c F Z / e 9 8 F l B J s H U M 9 b 0 b O S R 9 o j f H n I y f I f a 8 F v c G 4 s F 7 8 6 R E e C 1 A t g H n A E m L 6 Q A A A A H S j h o w S D Z 2 K k z g l V O 9 6 g S s E L T t + B B 3 t a I X x y K a k c j F 0 E c / 5 8 0 B G S s + o T G S w z 5 U O 3 M O 5 p n h j D P J o 0 3 p F n z Q Y h E 0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64910AA7135D43A691140CBD64323C" ma:contentTypeVersion="2" ma:contentTypeDescription="Vytvoří nový dokument" ma:contentTypeScope="" ma:versionID="31ed24824ef566c72c97235cf07cc5a7">
  <xsd:schema xmlns:xsd="http://www.w3.org/2001/XMLSchema" xmlns:xs="http://www.w3.org/2001/XMLSchema" xmlns:p="http://schemas.microsoft.com/office/2006/metadata/properties" xmlns:ns2="689d83bb-cfa3-4b22-a7ba-71a16cde3e32" targetNamespace="http://schemas.microsoft.com/office/2006/metadata/properties" ma:root="true" ma:fieldsID="365fa90667eecb7ca2fb4124b0cf5282" ns2:_="">
    <xsd:import namespace="689d83bb-cfa3-4b22-a7ba-71a16cde3e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d83bb-cfa3-4b22-a7ba-71a16cde3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616CFF-66E7-44A0-BD68-3CDAA55F5F4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9E91DB0-BEE9-4259-8B8C-C30FE414CA63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89d83bb-cfa3-4b22-a7ba-71a16cde3e3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10107B-DE81-4B6D-A9B8-79E23D82D8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D20B62F-01D2-42D6-BD8C-71D46F821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9d83bb-cfa3-4b22-a7ba-71a16cde3e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6</vt:i4>
      </vt:variant>
      <vt:variant>
        <vt:lpstr>Grafy</vt:lpstr>
      </vt:variant>
      <vt:variant>
        <vt:i4>1</vt:i4>
      </vt:variant>
      <vt:variant>
        <vt:lpstr>Pojmenované oblasti</vt:lpstr>
      </vt:variant>
      <vt:variant>
        <vt:i4>12</vt:i4>
      </vt:variant>
    </vt:vector>
  </HeadingPairs>
  <TitlesOfParts>
    <vt:vector size="19" baseType="lpstr">
      <vt:lpstr>příklad1</vt:lpstr>
      <vt:lpstr>příklad2</vt:lpstr>
      <vt:lpstr>příklad3</vt:lpstr>
      <vt:lpstr>příklad4</vt:lpstr>
      <vt:lpstr>Hodiny</vt:lpstr>
      <vt:lpstr>Osoby</vt:lpstr>
      <vt:lpstr>Graf1</vt:lpstr>
      <vt:lpstr>příklad2!František__hod</vt:lpstr>
      <vt:lpstr>příklad3!František__hod</vt:lpstr>
      <vt:lpstr>příklad4!František__hod</vt:lpstr>
      <vt:lpstr>František__hod</vt:lpstr>
      <vt:lpstr>příklad2!Jan__hod</vt:lpstr>
      <vt:lpstr>příklad3!Jan__hod</vt:lpstr>
      <vt:lpstr>příklad4!Jan__hod</vt:lpstr>
      <vt:lpstr>Jan__hod</vt:lpstr>
      <vt:lpstr>příklad2!Miroslav__hod</vt:lpstr>
      <vt:lpstr>příklad3!Miroslav__hod</vt:lpstr>
      <vt:lpstr>příklad4!Miroslav__hod</vt:lpstr>
      <vt:lpstr>Miroslav__hod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Miroslav Malaga</cp:lastModifiedBy>
  <dcterms:created xsi:type="dcterms:W3CDTF">2008-11-09T18:38:51Z</dcterms:created>
  <dcterms:modified xsi:type="dcterms:W3CDTF">2022-10-25T12:52:17Z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0x0101003A64910AA7135D43A691140CBD64323C</vt:lpwstr>
  </property>
</Properties>
</file>