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<sst xmlns="http://schemas.openxmlformats.org/spreadsheetml/2006/main" count="26" uniqueCount="26">
  <si>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průt.vzd.</t>
  </si>
  <si>
    <t>Av/rok</t>
  </si>
  <si>
    <t>Mvzd/hod</t>
  </si>
  <si>
    <t>Ae/den</t>
  </si>
  <si>
    <t>Ae/rok</t>
  </si>
  <si>
    <t>průt.čerp.</t>
  </si>
  <si>
    <t>obj.škv.</t>
  </si>
  <si>
    <t>Td</t>
  </si>
  <si>
    <t>Mchvp/den</t>
  </si>
  <si>
    <t>Mš</t>
  </si>
  <si>
    <t>ETAe</t>
  </si>
  <si>
    <t>Mchv/den</t>
  </si>
  <si>
    <t>Mš/den</t>
  </si>
  <si>
    <t>Tp</t>
  </si>
  <si>
    <t>Mnvp/den</t>
  </si>
  <si>
    <t>Mu/mes</t>
  </si>
  <si>
    <t>Qu</t>
  </si>
  <si>
    <t>Mnv/den</t>
  </si>
  <si>
    <t>Mu/den</t>
  </si>
  <si>
    <t>T</t>
  </si>
  <si>
    <t>Mp/hod</t>
  </si>
  <si>
    <t>Mu/kWh</t>
  </si>
  <si>
    <t>Pmax</t>
  </si>
  <si>
    <t>Av0/rok</t>
  </si>
  <si>
    <t>Mp/1kWh</t>
  </si>
  <si>
    <t>Ia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</si>
</sst>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/>
      <protection/>
    </xf>
    <xf numFmtId="49" fontId="0" fillId="0" borderId="0" xfId="0" applyNumberFormat="1" applyFont="1" applyFill="1" applyAlignment="1" applyProtection="1">
      <alignment horizontal="lef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220" zoomScaleNormal="220" zoomScalePageLayoutView="0" workbookViewId="0" topLeftCell="A1">
      <selection activeCell="A1" sqref="A1"/>
    </sheetView>
  </sheetViews>
  <sheetFormatPr defaultColWidth="9.00390625" defaultRowHeight="12.75"/>
  <cols>
    <col min="1" max="1" width="8.875" style="0" customWidth="1"/>
    <col min="2" max="2" width="10.75390625" style="0" customWidth="1"/>
    <col min="3" max="3" width="8.75390625" style="0" customWidth="1"/>
    <col min="4" max="6" width="10.75390625" style="0" customWidth="1"/>
    <col min="7" max="39" width="8.75390625" style="0" customWidth="1"/>
  </cols>
  <sheetData>
    <row r="1" spans="1:6" ht="12.75">
      <c r="A1" s="2" t="s">
        <v>22</v>
      </c>
      <c r="B1" s="1">
        <v>200</v>
      </c>
      <c r="C1" s="2" t="s">
        <v>21</v>
      </c>
      <c r="D1" s="1">
        <f>3600/(B3*B5)</f>
        <v>0.9090909090909091</v>
      </c>
      <c r="E1" t="s">
        <v>24</v>
      </c>
      <c r="F1">
        <f>3600/(B6*B5)</f>
        <v>4.195804195804196</v>
      </c>
    </row>
    <row r="2" spans="1:6" ht="12.75">
      <c r="A2" s="2" t="s">
        <v>19</v>
      </c>
      <c r="B2" s="1">
        <v>6255</v>
      </c>
      <c r="C2" s="2" t="s">
        <v>18</v>
      </c>
      <c r="D2" s="1">
        <f>+B1*B7*D1</f>
        <v>3115.815691158157</v>
      </c>
      <c r="E2" s="2" t="s">
        <v>20</v>
      </c>
      <c r="F2" s="1">
        <f>F1*B1</f>
        <v>839.1608391608391</v>
      </c>
    </row>
    <row r="3" spans="1:6" ht="12.75">
      <c r="A3" s="2" t="s">
        <v>16</v>
      </c>
      <c r="B3" s="1">
        <v>12000</v>
      </c>
      <c r="C3" s="2" t="s">
        <v>15</v>
      </c>
      <c r="D3" s="1">
        <f>30*D2</f>
        <v>93474.47073474471</v>
      </c>
      <c r="E3" s="2" t="s">
        <v>17</v>
      </c>
      <c r="F3" s="1">
        <f>F1*B1*B7</f>
        <v>14380.687805345338</v>
      </c>
    </row>
    <row r="4" spans="1:6" ht="12.75">
      <c r="A4" s="2" t="s">
        <v>13</v>
      </c>
      <c r="B4" s="1">
        <v>8760</v>
      </c>
      <c r="C4" s="2" t="s">
        <v>12</v>
      </c>
      <c r="D4" s="1">
        <f>0.3*D2</f>
        <v>934.744707347447</v>
      </c>
      <c r="E4" s="2" t="s">
        <v>14</v>
      </c>
      <c r="F4" s="1">
        <f>0.04*F3</f>
        <v>575.2275122138135</v>
      </c>
    </row>
    <row r="5" spans="1:6" ht="12.75">
      <c r="A5" s="2" t="s">
        <v>10</v>
      </c>
      <c r="B5" s="1">
        <v>0.33</v>
      </c>
      <c r="C5" s="2" t="s">
        <v>9</v>
      </c>
      <c r="D5" s="1">
        <f>3*365*D4</f>
        <v>1023545.4545454545</v>
      </c>
      <c r="E5" s="2" t="s">
        <v>11</v>
      </c>
      <c r="F5" s="1">
        <f>F1*60*B9</f>
        <v>862841.2683207204</v>
      </c>
    </row>
    <row r="6" spans="1:6" ht="12.75">
      <c r="A6" s="2" t="s">
        <v>25</v>
      </c>
      <c r="B6" s="1">
        <v>2600</v>
      </c>
      <c r="C6" s="2" t="s">
        <v>6</v>
      </c>
      <c r="D6" s="1">
        <f>+D5/1.2</f>
        <v>852954.5454545454</v>
      </c>
      <c r="E6" s="2" t="s">
        <v>8</v>
      </c>
      <c r="F6" s="1">
        <f>0.03*F5</f>
        <v>25885.23804962161</v>
      </c>
    </row>
    <row r="7" spans="1:6" ht="12.75">
      <c r="A7" s="2" t="s">
        <v>7</v>
      </c>
      <c r="B7" s="1">
        <f>+B2/B4*24</f>
        <v>17.136986301369863</v>
      </c>
      <c r="E7" s="2" t="s">
        <v>5</v>
      </c>
      <c r="F7" s="1">
        <f>+F3/B7/3600</f>
        <v>0.2331002331002331</v>
      </c>
    </row>
    <row r="8" spans="1:2" ht="12.75">
      <c r="A8" s="2" t="s">
        <v>4</v>
      </c>
      <c r="B8" s="1">
        <f>+B1*B2</f>
        <v>1251000</v>
      </c>
    </row>
    <row r="9" spans="1:6" ht="12.75">
      <c r="A9" s="2" t="s">
        <v>3</v>
      </c>
      <c r="B9" s="1">
        <f>+B1*B7</f>
        <v>3427.3972602739727</v>
      </c>
      <c r="E9" s="2" t="s">
        <v>2</v>
      </c>
      <c r="F9" s="1">
        <f>1.3*(0.5+B3/4186)*B1*1000</f>
        <v>875341.6149068323</v>
      </c>
    </row>
    <row r="10" spans="1:6" ht="12.75">
      <c r="A10" s="2" t="s">
        <v>1</v>
      </c>
      <c r="B10" s="1">
        <f>0.1*B8</f>
        <v>125100</v>
      </c>
      <c r="E10" s="2" t="s">
        <v>0</v>
      </c>
      <c r="F10" s="1">
        <f>+F9/3600</f>
        <v>243.1504485852312</v>
      </c>
    </row>
    <row r="11" spans="1:2" ht="12.75">
      <c r="A11" s="2" t="s">
        <v>23</v>
      </c>
      <c r="B11">
        <f>B10*0.3</f>
        <v>37530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C:\APP\Palm\NohacK\qsheet\Professional\Provozni media.qsh</dc:title>
  <dc:subject/>
  <dc:creator>Karel Noháč</dc:creator>
  <cp:keywords/>
  <dc:description/>
  <cp:lastModifiedBy>Karel Nohac</cp:lastModifiedBy>
  <dcterms:created xsi:type="dcterms:W3CDTF">2003-10-19T09:52:41Z</dcterms:created>
  <dcterms:modified xsi:type="dcterms:W3CDTF">2016-02-08T23:02:32Z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Info1_50[1]">
    <vt:lpwstr>0,,0,0,4026531874,1,1679364118,2,K,65,Text,72,Bold Text,4026531874,Number,536875138,Money,4026532354,Percentage,76,Col Header,1026,Date,2050,Time,3074,Date &amp; Time,0,,0,,0,,0,,0,,0,,0,Edit Styles...</vt:lpwstr>
  </property>
  <property fmtid="{D5CDD505-2E9C-101B-9397-08002B2CF9AE}" pid="3" name="WorkbookInfo1_50">
    <vt:lpwstr>PROPERTY_CHUNKS=1</vt:lpwstr>
  </property>
  <property fmtid="{D5CDD505-2E9C-101B-9397-08002B2CF9AE}" pid="4" name="WorkbookSheets[1]">
    <vt:lpwstr>0,0,0,0,0,0,0,0,0,0,0,0,0,0,0,0,0,0,0,0,0,0,0,0,0,0,0,0,0,0,0,0,0,0,0,0,0,0,0,0,0,0,0,0,0,0,0,0,0,0</vt:lpwstr>
  </property>
  <property fmtid="{D5CDD505-2E9C-101B-9397-08002B2CF9AE}" pid="5" name="WorkbookSheets">
    <vt:lpwstr>PROPERTY_CHUNKS=1</vt:lpwstr>
  </property>
  <property fmtid="{D5CDD505-2E9C-101B-9397-08002B2CF9AE}" pid="6" name="QSHFileName[1]">
    <vt:lpwstr>C:\APP\Palm\NohacK\qsheet\Professional\Provozni media.qsh</vt:lpwstr>
  </property>
  <property fmtid="{D5CDD505-2E9C-101B-9397-08002B2CF9AE}" pid="7" name="QSHFileName">
    <vt:lpwstr>PROPERTY_CHUNKS=1</vt:lpwstr>
  </property>
</Properties>
</file>