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Nohac</author>
  </authors>
  <commentList>
    <comment ref="B6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Xnt=Uk/100*(Un^2/Snt)</t>
        </r>
      </text>
    </comment>
    <comment ref="B10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Ik''=c*Un/(sqrt(3)*Xnt)</t>
        </r>
      </text>
    </comment>
    <comment ref="B12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Dle normativní tabulky pro Un a Tk</t>
        </r>
      </text>
    </comment>
    <comment ref="B13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Ike=Ke*Ik''</t>
        </r>
      </text>
    </comment>
    <comment ref="B18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Trvale dovolená teplota izolace</t>
        </r>
      </text>
    </comment>
    <comment ref="C18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Krátkodobě dovolená teplota izolace</t>
        </r>
      </text>
    </comment>
    <comment ref="D4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Měrná tepelná kapacita vztažená na objem
Vlastně v
J / ( mm*mm*m * K)</t>
        </r>
      </text>
    </comment>
    <comment ref="D6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Resistivita
Vlastně v
Ohm * mm*mm / m</t>
        </r>
      </text>
    </comment>
    <comment ref="D8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Fiktivní teplota</t>
        </r>
      </text>
    </comment>
    <comment ref="E11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Cv0*(ThetaF+20)/Ro20</t>
        </r>
      </text>
    </comment>
    <comment ref="E12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(ThetaF+ThetaK)/(ThetaF+Theta1)</t>
        </r>
      </text>
    </comment>
    <comment ref="E13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K=Sqrt(ZakladK*Ln(KorekceK))</t>
        </r>
      </text>
    </comment>
    <comment ref="E14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Smin=Ike*Sqrt(Tk)/K</t>
        </r>
      </text>
    </comment>
    <comment ref="F11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Cv0*(ThetaF+20)/Ro20</t>
        </r>
      </text>
    </comment>
    <comment ref="F13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K=Sqrt(ZakladK*Ln(KorekceK))</t>
        </r>
      </text>
    </comment>
    <comment ref="G11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Cv0*(ThetaF+20)/Ro20</t>
        </r>
      </text>
    </comment>
    <comment ref="G13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K=Sqrt(ZakladK*Ln(KorekceK))</t>
        </r>
      </text>
    </comment>
    <comment ref="F14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Smin=Ike*Sqrt(Tk)/K</t>
        </r>
      </text>
    </comment>
    <comment ref="G14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Smin=Ike*Sqrt(Tk)/K</t>
        </r>
      </text>
    </comment>
    <comment ref="F12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(ThetaF+ThetaK)/(ThetaF+Theta1)</t>
        </r>
      </text>
    </comment>
    <comment ref="G12" authorId="0">
      <text>
        <r>
          <rPr>
            <b/>
            <sz val="9"/>
            <rFont val="Tahoma"/>
            <family val="0"/>
          </rPr>
          <t>Nohac:</t>
        </r>
        <r>
          <rPr>
            <sz val="9"/>
            <rFont val="Tahoma"/>
            <family val="0"/>
          </rPr>
          <t xml:space="preserve">
(ThetaF+ThetaK)/(ThetaF+Theta1)</t>
        </r>
      </text>
    </comment>
  </commentList>
</comments>
</file>

<file path=xl/sharedStrings.xml><?xml version="1.0" encoding="utf-8"?>
<sst xmlns="http://schemas.openxmlformats.org/spreadsheetml/2006/main" count="34" uniqueCount="34">
  <si>
    <t>Transformátor</t>
  </si>
  <si>
    <t>Snt (MVA)</t>
  </si>
  <si>
    <t>Un (kV)</t>
  </si>
  <si>
    <t>Uk (%)</t>
  </si>
  <si>
    <t>Xnt (Ohm)</t>
  </si>
  <si>
    <t>Zkratový proud</t>
  </si>
  <si>
    <t>c (-)</t>
  </si>
  <si>
    <t>Ik'' (kA)</t>
  </si>
  <si>
    <t>Výpočet tepelných účinků zkratového proudu</t>
  </si>
  <si>
    <t>Tepelné účinky</t>
  </si>
  <si>
    <t>Ike (kA)</t>
  </si>
  <si>
    <t>Ke (-)</t>
  </si>
  <si>
    <t>Tk</t>
  </si>
  <si>
    <t>Materiálové konstanty</t>
  </si>
  <si>
    <t>Izolace</t>
  </si>
  <si>
    <t>PVC</t>
  </si>
  <si>
    <t>ThetaF</t>
  </si>
  <si>
    <t>Al</t>
  </si>
  <si>
    <t>Cu</t>
  </si>
  <si>
    <t>Fe</t>
  </si>
  <si>
    <t>Theta1 
(stupně)</t>
  </si>
  <si>
    <t>ThetaK 
(stupně)</t>
  </si>
  <si>
    <t>Zaklad K</t>
  </si>
  <si>
    <t>Korekce K</t>
  </si>
  <si>
    <t>K</t>
  </si>
  <si>
    <t>Smin</t>
  </si>
  <si>
    <t>(mm*mm)</t>
  </si>
  <si>
    <t>Aktuální</t>
  </si>
  <si>
    <t>Vodič</t>
  </si>
  <si>
    <t>Cv0</t>
  </si>
  <si>
    <t>Ro20</t>
  </si>
  <si>
    <t>(mikroOhm*m)</t>
  </si>
  <si>
    <t>(stupně/Ohm)</t>
  </si>
  <si>
    <t>(J / (ccm*K) 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</si>
</sst>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0.000000"/>
  </numFmts>
  <fonts count="41">
    <font>
      <sz val="10"/>
      <name val="Arial"/>
      <family val="0"/>
    </font>
    <font>
      <b/>
      <sz val="14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10" xfId="0" applyBorder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2" fontId="0" fillId="0" borderId="10" xfId="0" applyNumberFormat="1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200" zoomScaleNormal="200" zoomScalePageLayoutView="0"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3" width="12.7109375" style="0" customWidth="1"/>
    <col min="4" max="7" width="12.57421875" style="0" customWidth="1"/>
  </cols>
  <sheetData>
    <row r="1" ht="18">
      <c r="A1" s="1" t="s">
        <v>8</v>
      </c>
    </row>
    <row r="2" spans="1:7" ht="12.75">
      <c r="A2" s="12" t="s">
        <v>0</v>
      </c>
      <c r="B2" s="4"/>
      <c r="D2" s="12" t="s">
        <v>9</v>
      </c>
      <c r="E2" s="4"/>
      <c r="F2" s="4"/>
      <c r="G2" s="4"/>
    </row>
    <row r="3" spans="1:7" ht="12.75">
      <c r="A3" s="4" t="s">
        <v>1</v>
      </c>
      <c r="B3" s="4">
        <v>0.5</v>
      </c>
      <c r="D3" s="4" t="s">
        <v>28</v>
      </c>
      <c r="E3" s="4" t="s">
        <v>17</v>
      </c>
      <c r="F3" s="4" t="s">
        <v>18</v>
      </c>
      <c r="G3" s="4" t="s">
        <v>19</v>
      </c>
    </row>
    <row r="4" spans="1:7" ht="12.75">
      <c r="A4" s="4" t="s">
        <v>2</v>
      </c>
      <c r="B4" s="4">
        <v>0.4</v>
      </c>
      <c r="D4" s="6" t="s">
        <v>29</v>
      </c>
      <c r="E4" s="8">
        <v>2.417</v>
      </c>
      <c r="F4" s="8">
        <v>3.5</v>
      </c>
      <c r="G4" s="8">
        <v>3.77</v>
      </c>
    </row>
    <row r="5" spans="1:7" ht="12.75">
      <c r="A5" s="4" t="s">
        <v>3</v>
      </c>
      <c r="B5" s="4">
        <v>10</v>
      </c>
      <c r="D5" s="4" t="s">
        <v>33</v>
      </c>
      <c r="E5" s="4"/>
      <c r="F5" s="4"/>
      <c r="G5" s="4"/>
    </row>
    <row r="6" spans="1:7" ht="12.75">
      <c r="A6" s="4" t="s">
        <v>4</v>
      </c>
      <c r="B6" s="4">
        <f>B5/100*(B4*B4/B3)</f>
        <v>0.03200000000000001</v>
      </c>
      <c r="D6" s="6" t="s">
        <v>30</v>
      </c>
      <c r="E6" s="9">
        <v>0.0294</v>
      </c>
      <c r="F6" s="9">
        <v>0.0179</v>
      </c>
      <c r="G6" s="9">
        <v>0.143</v>
      </c>
    </row>
    <row r="7" spans="4:7" ht="12.75">
      <c r="D7" s="4" t="s">
        <v>31</v>
      </c>
      <c r="E7" s="4"/>
      <c r="F7" s="4"/>
      <c r="G7" s="4"/>
    </row>
    <row r="8" spans="1:7" ht="12.75">
      <c r="A8" s="12" t="s">
        <v>5</v>
      </c>
      <c r="B8" s="4"/>
      <c r="D8" s="6" t="s">
        <v>16</v>
      </c>
      <c r="E8" s="10">
        <v>228</v>
      </c>
      <c r="F8" s="10">
        <v>234.5</v>
      </c>
      <c r="G8" s="10">
        <v>222</v>
      </c>
    </row>
    <row r="9" spans="1:7" ht="12.75">
      <c r="A9" s="4" t="s">
        <v>6</v>
      </c>
      <c r="B9" s="4">
        <v>1.1</v>
      </c>
      <c r="D9" s="4" t="s">
        <v>32</v>
      </c>
      <c r="E9" s="8"/>
      <c r="F9" s="4"/>
      <c r="G9" s="4"/>
    </row>
    <row r="10" spans="1:7" ht="12.75">
      <c r="A10" s="4" t="s">
        <v>7</v>
      </c>
      <c r="B10" s="7">
        <f>B9*B4/(SQRT(3)*B6)</f>
        <v>7.938566201357354</v>
      </c>
      <c r="D10" s="4"/>
      <c r="E10" s="4"/>
      <c r="F10" s="4"/>
      <c r="G10" s="4"/>
    </row>
    <row r="11" spans="1:7" ht="12.75">
      <c r="A11" s="4" t="s">
        <v>12</v>
      </c>
      <c r="B11" s="4">
        <v>0.1</v>
      </c>
      <c r="D11" s="4" t="s">
        <v>22</v>
      </c>
      <c r="E11" s="10">
        <f>E4*(E8+20)/E6</f>
        <v>20388.29931972789</v>
      </c>
      <c r="F11" s="10">
        <f>F4*(F8+20)/F6</f>
        <v>49762.56983240224</v>
      </c>
      <c r="G11" s="10">
        <f>G4*(G8+20)/G6</f>
        <v>6380.000000000001</v>
      </c>
    </row>
    <row r="12" spans="1:7" ht="12.75">
      <c r="A12" s="4" t="s">
        <v>11</v>
      </c>
      <c r="B12" s="4">
        <v>1.05</v>
      </c>
      <c r="D12" s="4" t="s">
        <v>23</v>
      </c>
      <c r="E12" s="11">
        <f>(E8+$C$19)/(E8+$B$19)</f>
        <v>1.4607508532423208</v>
      </c>
      <c r="F12" s="11">
        <f>(F8+$C$19)/(F8+$B$19)</f>
        <v>1.4507512520868113</v>
      </c>
      <c r="G12" s="11">
        <f>(G8+$C$19)/(G8+$B$19)</f>
        <v>1.470383275261324</v>
      </c>
    </row>
    <row r="13" spans="1:7" ht="12.75">
      <c r="A13" s="4" t="s">
        <v>10</v>
      </c>
      <c r="B13" s="7">
        <f>B12*B10</f>
        <v>8.335494511425221</v>
      </c>
      <c r="D13" s="4" t="s">
        <v>24</v>
      </c>
      <c r="E13" s="7">
        <f>SQRT(E11*LN(E12))</f>
        <v>87.89856646310085</v>
      </c>
      <c r="F13" s="7">
        <f>SQRT(F11*LN(F12))</f>
        <v>136.07252837419423</v>
      </c>
      <c r="G13" s="7">
        <f>SQRT(G11*LN(G12))</f>
        <v>49.59473124237466</v>
      </c>
    </row>
    <row r="14" spans="4:7" ht="12.75">
      <c r="D14" s="12" t="s">
        <v>25</v>
      </c>
      <c r="E14" s="13">
        <f>$B$13*1000*SQRT($B$11)/E13</f>
        <v>29.98814331175866</v>
      </c>
      <c r="F14" s="13">
        <f>$B$13*1000*SQRT($B$11)/F13</f>
        <v>19.371395824621903</v>
      </c>
      <c r="G14" s="13">
        <f>$B$13*1000*SQRT($B$11)/G13</f>
        <v>53.149089469032894</v>
      </c>
    </row>
    <row r="15" spans="4:7" ht="12.75">
      <c r="D15" s="12" t="s">
        <v>26</v>
      </c>
      <c r="E15" s="14"/>
      <c r="F15" s="12"/>
      <c r="G15" s="12"/>
    </row>
    <row r="16" ht="12.75">
      <c r="E16" s="2"/>
    </row>
    <row r="17" spans="1:3" ht="12.75">
      <c r="A17" s="12" t="s">
        <v>13</v>
      </c>
      <c r="B17" s="4"/>
      <c r="C17" s="4"/>
    </row>
    <row r="18" spans="1:3" ht="25.5">
      <c r="A18" s="5" t="s">
        <v>14</v>
      </c>
      <c r="B18" s="6" t="s">
        <v>20</v>
      </c>
      <c r="C18" s="6" t="s">
        <v>21</v>
      </c>
    </row>
    <row r="19" spans="1:3" ht="12.75">
      <c r="A19" s="4" t="s">
        <v>27</v>
      </c>
      <c r="B19" s="4">
        <v>65</v>
      </c>
      <c r="C19" s="4">
        <v>200</v>
      </c>
    </row>
    <row r="20" spans="1:3" ht="12.75">
      <c r="A20" s="4" t="s">
        <v>15</v>
      </c>
      <c r="B20" s="4">
        <v>65</v>
      </c>
      <c r="C20" s="4">
        <v>200</v>
      </c>
    </row>
    <row r="22" ht="12.75">
      <c r="A22" s="3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GOPAS,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Nohac</dc:creator>
  <cp:keywords/>
  <dc:description/>
  <cp:lastModifiedBy>Karel Nohac</cp:lastModifiedBy>
  <cp:lastPrinted>2014-04-27T11:44:40Z</cp:lastPrinted>
  <dcterms:created xsi:type="dcterms:W3CDTF">2014-04-20T12:30:37Z</dcterms:created>
  <dcterms:modified xsi:type="dcterms:W3CDTF">2016-02-08T23:05:23Z</dcterms:modified>
  <cp:category/>
  <cp:version/>
  <cp:contentType/>
  <cp:contentStatus/>
</cp:coreProperties>
</file>