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23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">List1!$C$7</definedName>
    <definedName name="doprava">List3!$H$2</definedName>
    <definedName name="Na">List1!$C$3</definedName>
    <definedName name="Nb">List1!$C$4</definedName>
    <definedName name="ns">List1!$C$5</definedName>
    <definedName name="Q">List1!$C$2</definedName>
    <definedName name="soucet">List3!$C$4:$D$5</definedName>
  </definedName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D34" i="1" s="1"/>
  <c r="C35" i="1"/>
  <c r="C36" i="1"/>
  <c r="C37" i="1"/>
  <c r="C38" i="1"/>
  <c r="D38" i="1" s="1"/>
  <c r="C39" i="1"/>
  <c r="C40" i="1"/>
  <c r="C11" i="1"/>
  <c r="F10" i="1"/>
  <c r="F11" i="1" s="1"/>
  <c r="C9" i="3"/>
  <c r="C10" i="3"/>
  <c r="C11" i="3"/>
  <c r="C12" i="3"/>
  <c r="C13" i="3"/>
  <c r="C14" i="3"/>
  <c r="C15" i="3"/>
  <c r="C8" i="3"/>
  <c r="E5" i="3"/>
  <c r="E4" i="3"/>
  <c r="D11" i="1" l="1"/>
  <c r="D37" i="1"/>
  <c r="D25" i="1"/>
  <c r="D21" i="1"/>
  <c r="D17" i="1"/>
  <c r="D40" i="1"/>
  <c r="D36" i="1"/>
  <c r="D32" i="1"/>
  <c r="D24" i="1"/>
  <c r="D20" i="1"/>
  <c r="D16" i="1"/>
  <c r="D12" i="1"/>
  <c r="D39" i="1"/>
  <c r="D35" i="1"/>
  <c r="D31" i="1"/>
  <c r="D27" i="1"/>
  <c r="D23" i="1"/>
  <c r="D19" i="1"/>
  <c r="D15" i="1"/>
  <c r="D22" i="1"/>
  <c r="D18" i="1"/>
  <c r="D14" i="1"/>
  <c r="D30" i="1"/>
  <c r="D29" i="1"/>
  <c r="D13" i="1"/>
  <c r="D26" i="1"/>
  <c r="D33" i="1"/>
  <c r="D28" i="1"/>
</calcChain>
</file>

<file path=xl/sharedStrings.xml><?xml version="1.0" encoding="utf-8"?>
<sst xmlns="http://schemas.openxmlformats.org/spreadsheetml/2006/main" count="53" uniqueCount="49">
  <si>
    <t>Velikost dopravní dávky d [ks]</t>
  </si>
  <si>
    <t>Dávka</t>
  </si>
  <si>
    <t>Náklady</t>
  </si>
  <si>
    <t>Optimum podle vzorce</t>
  </si>
  <si>
    <t>Zaokrouhlení podle dopr. dávky</t>
  </si>
  <si>
    <t>Roční spotřeba konkrétní součásti Q [ks]</t>
  </si>
  <si>
    <r>
      <t>Náklady na skladování jedné součásti a ztráta z vázanosti
jednotkových nákladů na součást za rok n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[kč/rok]</t>
    </r>
  </si>
  <si>
    <r>
      <t>Náklady na přípravu a zakončení operací pro jednu dávku N</t>
    </r>
    <r>
      <rPr>
        <vertAlign val="sub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>[Kč]</t>
    </r>
  </si>
  <si>
    <r>
      <t>Jednotkové náklady na součást N</t>
    </r>
    <r>
      <rPr>
        <vertAlign val="sub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>[Kč]</t>
    </r>
  </si>
  <si>
    <t>Celkové roční náklady:</t>
  </si>
  <si>
    <t>Optimální velikost dávky:</t>
  </si>
  <si>
    <t>Optimální velikost dávky</t>
  </si>
  <si>
    <t>Vstupní data:</t>
  </si>
  <si>
    <r>
      <t xml:space="preserve">Objednávací náklady - </t>
    </r>
    <r>
      <rPr>
        <b/>
        <sz val="10"/>
        <rFont val="Arial"/>
        <family val="2"/>
        <charset val="238"/>
      </rPr>
      <t>n</t>
    </r>
    <r>
      <rPr>
        <b/>
        <vertAlign val="subscript"/>
        <sz val="10"/>
        <rFont val="Arial"/>
        <family val="2"/>
        <charset val="238"/>
      </rPr>
      <t>j</t>
    </r>
  </si>
  <si>
    <t>Kč za objednání i dopravu</t>
  </si>
  <si>
    <r>
      <t xml:space="preserve">Náklady na udržení zásob - </t>
    </r>
    <r>
      <rPr>
        <b/>
        <sz val="10"/>
        <rFont val="Arial"/>
        <family val="2"/>
        <charset val="238"/>
      </rPr>
      <t>N</t>
    </r>
  </si>
  <si>
    <t>% z ceny položky</t>
  </si>
  <si>
    <r>
      <t xml:space="preserve">Cena položky - </t>
    </r>
    <r>
      <rPr>
        <b/>
        <sz val="10"/>
        <rFont val="Arial"/>
        <family val="2"/>
        <charset val="238"/>
      </rPr>
      <t>c</t>
    </r>
  </si>
  <si>
    <t>Kč</t>
  </si>
  <si>
    <r>
      <t xml:space="preserve">Délka období - </t>
    </r>
    <r>
      <rPr>
        <b/>
        <sz val="10"/>
        <rFont val="Arial"/>
        <family val="2"/>
        <charset val="238"/>
      </rPr>
      <t>T</t>
    </r>
  </si>
  <si>
    <t>dnů</t>
  </si>
  <si>
    <r>
      <t xml:space="preserve">Očekávaná spotřeba - </t>
    </r>
    <r>
      <rPr>
        <b/>
        <sz val="10"/>
        <rFont val="Arial"/>
        <family val="2"/>
        <charset val="238"/>
      </rPr>
      <t>S</t>
    </r>
  </si>
  <si>
    <t>jedn.</t>
  </si>
  <si>
    <t>jednotek</t>
  </si>
  <si>
    <r>
      <t xml:space="preserve">Počet dodávek - </t>
    </r>
    <r>
      <rPr>
        <b/>
        <sz val="10"/>
        <rFont val="Arial"/>
        <family val="2"/>
        <charset val="238"/>
      </rPr>
      <t>o</t>
    </r>
  </si>
  <si>
    <r>
      <t xml:space="preserve">Dodací cyklus - </t>
    </r>
    <r>
      <rPr>
        <b/>
        <sz val="10"/>
        <rFont val="Arial"/>
        <family val="2"/>
        <charset val="238"/>
      </rPr>
      <t>t</t>
    </r>
    <r>
      <rPr>
        <b/>
        <vertAlign val="subscript"/>
        <sz val="10"/>
        <rFont val="Arial"/>
        <family val="2"/>
        <charset val="238"/>
      </rPr>
      <t>c</t>
    </r>
  </si>
  <si>
    <t>Denní spotřeba</t>
  </si>
  <si>
    <t>Vývoj nákladů při změně velikosti objednávky</t>
  </si>
  <si>
    <t>Objednávka</t>
  </si>
  <si>
    <t>q</t>
  </si>
  <si>
    <t>pořizovací</t>
  </si>
  <si>
    <t>skladovací</t>
  </si>
  <si>
    <t>celkem</t>
  </si>
  <si>
    <t>Optimální velikost objednávky - q</t>
  </si>
  <si>
    <t>Optimální velikost objednávky:</t>
  </si>
  <si>
    <t xml:space="preserve">Počet dodávek: </t>
  </si>
  <si>
    <t>Dodací cyklus:</t>
  </si>
  <si>
    <t>Denní spotřeba:</t>
  </si>
  <si>
    <t>Náklady pořizovací:</t>
  </si>
  <si>
    <t>Náklady skladovací:</t>
  </si>
  <si>
    <t>Celkové náklady:</t>
  </si>
  <si>
    <t>produkty</t>
  </si>
  <si>
    <t>a</t>
  </si>
  <si>
    <t>b</t>
  </si>
  <si>
    <t>cena</t>
  </si>
  <si>
    <t>ks</t>
  </si>
  <si>
    <t>celk</t>
  </si>
  <si>
    <t>doprava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</si>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</sst>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&quot; ks&quot;"/>
  </numFmts>
  <fonts count="6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/>
    <xf numFmtId="1" fontId="0" fillId="2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List1!$C$10</c:f>
              <c:strCache>
                <c:ptCount val="1"/>
                <c:pt idx="0">
                  <c:v>Náklady</c:v>
                </c:pt>
              </c:strCache>
            </c:strRef>
          </c:tx>
          <c:marker>
            <c:symbol val="none"/>
          </c:marker>
          <c:xVal>
            <c:numRef>
              <c:f>List1!$B$11:$B$40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List1!$C$11:$C$40</c:f>
              <c:numCache>
                <c:formatCode>General</c:formatCode>
                <c:ptCount val="30"/>
                <c:pt idx="0">
                  <c:v>426250</c:v>
                </c:pt>
                <c:pt idx="1">
                  <c:v>240000</c:v>
                </c:pt>
                <c:pt idx="2">
                  <c:v>178750</c:v>
                </c:pt>
                <c:pt idx="3">
                  <c:v>148750</c:v>
                </c:pt>
                <c:pt idx="4">
                  <c:v>131250</c:v>
                </c:pt>
                <c:pt idx="5">
                  <c:v>120000</c:v>
                </c:pt>
                <c:pt idx="6">
                  <c:v>112321.42857142858</c:v>
                </c:pt>
                <c:pt idx="7">
                  <c:v>106875</c:v>
                </c:pt>
                <c:pt idx="8">
                  <c:v>102916.66666666666</c:v>
                </c:pt>
                <c:pt idx="9">
                  <c:v>100000</c:v>
                </c:pt>
                <c:pt idx="10">
                  <c:v>97840.909090909088</c:v>
                </c:pt>
                <c:pt idx="11">
                  <c:v>96250</c:v>
                </c:pt>
                <c:pt idx="12">
                  <c:v>95096.153846153844</c:v>
                </c:pt>
                <c:pt idx="13">
                  <c:v>94285.71428571429</c:v>
                </c:pt>
                <c:pt idx="14">
                  <c:v>93750</c:v>
                </c:pt>
                <c:pt idx="15">
                  <c:v>93437.5</c:v>
                </c:pt>
                <c:pt idx="16">
                  <c:v>93308.823529411762</c:v>
                </c:pt>
                <c:pt idx="17">
                  <c:v>93333.333333333328</c:v>
                </c:pt>
                <c:pt idx="18">
                  <c:v>93486.84210526316</c:v>
                </c:pt>
                <c:pt idx="19">
                  <c:v>93750</c:v>
                </c:pt>
                <c:pt idx="20">
                  <c:v>94107.142857142855</c:v>
                </c:pt>
                <c:pt idx="21">
                  <c:v>94545.454545454544</c:v>
                </c:pt>
                <c:pt idx="22">
                  <c:v>95054.34782608696</c:v>
                </c:pt>
                <c:pt idx="23">
                  <c:v>95625</c:v>
                </c:pt>
                <c:pt idx="24">
                  <c:v>96250</c:v>
                </c:pt>
                <c:pt idx="25">
                  <c:v>96923.076923076922</c:v>
                </c:pt>
                <c:pt idx="26">
                  <c:v>97638.888888888891</c:v>
                </c:pt>
                <c:pt idx="27">
                  <c:v>98392.857142857145</c:v>
                </c:pt>
                <c:pt idx="28">
                  <c:v>99181.034482758623</c:v>
                </c:pt>
                <c:pt idx="29">
                  <c:v>100000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List1!$D$10</c:f>
              <c:strCache>
                <c:ptCount val="1"/>
                <c:pt idx="0">
                  <c:v>MIN</c:v>
                </c:pt>
              </c:strCache>
            </c:strRef>
          </c:tx>
          <c:marker>
            <c:symbol val="square"/>
            <c:size val="7"/>
          </c:marker>
          <c:dLbls>
            <c:numFmt formatCode="#,##0" sourceLinked="0"/>
            <c:dLblPos val="l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</c:dLbls>
          <c:xVal>
            <c:numRef>
              <c:f>List1!$B$11:$B$40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List1!$D$11:$D$40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93308.823529411762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2368"/>
        <c:axId val="92392832"/>
      </c:scatterChart>
      <c:valAx>
        <c:axId val="92522368"/>
        <c:scaling>
          <c:orientation val="minMax"/>
          <c:max val="3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dávka</a:t>
                </a:r>
              </a:p>
            </c:rich>
          </c:tx>
          <c:layout>
            <c:manualLayout>
              <c:xMode val="edge"/>
              <c:yMode val="edge"/>
              <c:x val="0.40663976377952754"/>
              <c:y val="0.88331000291630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392832"/>
        <c:crosses val="autoZero"/>
        <c:crossBetween val="midCat"/>
      </c:valAx>
      <c:valAx>
        <c:axId val="92392832"/>
        <c:scaling>
          <c:orientation val="minMax"/>
          <c:max val="110000"/>
          <c:min val="88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22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61140545553497"/>
          <c:y val="6.5000079345799988E-2"/>
          <c:w val="0.5329870147484923"/>
          <c:h val="0.72500088501084592"/>
        </c:manualLayout>
      </c:layout>
      <c:lineChart>
        <c:grouping val="standard"/>
        <c:varyColors val="0"/>
        <c:ser>
          <c:idx val="0"/>
          <c:order val="0"/>
          <c:tx>
            <c:strRef>
              <c:f>'[1]Model optimální velikosti obj'!$B$16:$B$17</c:f>
              <c:strCache>
                <c:ptCount val="1"/>
                <c:pt idx="0">
                  <c:v>Náklady pořizovací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'[1]Model optimální velikosti obj'!$A$18:$A$27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'[1]Model optimální velikosti obj'!$B$18:$B$27</c:f>
              <c:numCache>
                <c:formatCode>General</c:formatCode>
                <c:ptCount val="10"/>
                <c:pt idx="0">
                  <c:v>850000</c:v>
                </c:pt>
                <c:pt idx="1">
                  <c:v>425000</c:v>
                </c:pt>
                <c:pt idx="2">
                  <c:v>283333.33333333337</c:v>
                </c:pt>
                <c:pt idx="3">
                  <c:v>212500</c:v>
                </c:pt>
                <c:pt idx="4">
                  <c:v>170000</c:v>
                </c:pt>
                <c:pt idx="5">
                  <c:v>141666.66666666669</c:v>
                </c:pt>
                <c:pt idx="6">
                  <c:v>121428.57142857143</c:v>
                </c:pt>
                <c:pt idx="7">
                  <c:v>106250</c:v>
                </c:pt>
                <c:pt idx="8">
                  <c:v>94444.444444444438</c:v>
                </c:pt>
                <c:pt idx="9">
                  <c:v>85000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'[1]Model optimální velikosti obj'!$C$16:$C$17</c:f>
              <c:strCache>
                <c:ptCount val="1"/>
                <c:pt idx="0">
                  <c:v>Náklady skladovací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'[1]Model optimální velikosti obj'!$A$18:$A$27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'[1]Model optimální velikosti obj'!$C$18:$C$27</c:f>
              <c:numCache>
                <c:formatCode>General</c:formatCode>
                <c:ptCount val="10"/>
                <c:pt idx="0">
                  <c:v>67500</c:v>
                </c:pt>
                <c:pt idx="1">
                  <c:v>135000</c:v>
                </c:pt>
                <c:pt idx="2">
                  <c:v>202500</c:v>
                </c:pt>
                <c:pt idx="3">
                  <c:v>270000</c:v>
                </c:pt>
                <c:pt idx="4">
                  <c:v>337500</c:v>
                </c:pt>
                <c:pt idx="5">
                  <c:v>405000</c:v>
                </c:pt>
                <c:pt idx="6">
                  <c:v>472500</c:v>
                </c:pt>
                <c:pt idx="7">
                  <c:v>540000</c:v>
                </c:pt>
                <c:pt idx="8">
                  <c:v>607500</c:v>
                </c:pt>
                <c:pt idx="9">
                  <c:v>675000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'[1]Model optimální velikosti obj'!$D$16:$D$17</c:f>
              <c:strCache>
                <c:ptCount val="1"/>
                <c:pt idx="0">
                  <c:v>Náklady celkem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'[1]Model optimální velikosti obj'!$A$18:$A$27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'[1]Model optimální velikosti obj'!$D$18:$D$27</c:f>
              <c:numCache>
                <c:formatCode>General</c:formatCode>
                <c:ptCount val="10"/>
                <c:pt idx="0">
                  <c:v>917500</c:v>
                </c:pt>
                <c:pt idx="1">
                  <c:v>560000</c:v>
                </c:pt>
                <c:pt idx="2">
                  <c:v>485833.33333333337</c:v>
                </c:pt>
                <c:pt idx="3">
                  <c:v>482500</c:v>
                </c:pt>
                <c:pt idx="4">
                  <c:v>507500</c:v>
                </c:pt>
                <c:pt idx="5">
                  <c:v>546666.66666666674</c:v>
                </c:pt>
                <c:pt idx="6">
                  <c:v>593928.57142857148</c:v>
                </c:pt>
                <c:pt idx="7">
                  <c:v>646250</c:v>
                </c:pt>
                <c:pt idx="8">
                  <c:v>701944.4444444445</c:v>
                </c:pt>
                <c:pt idx="9">
                  <c:v>760000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6832"/>
        <c:axId val="114459392"/>
      </c:lineChart>
      <c:catAx>
        <c:axId val="1144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ks</a:t>
                </a:r>
              </a:p>
            </c:rich>
          </c:tx>
          <c:layout>
            <c:manualLayout>
              <c:xMode val="edge"/>
              <c:yMode val="edge"/>
              <c:x val="0.42534801127387167"/>
              <c:y val="0.90500104986876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45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5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Kč</a:t>
                </a:r>
              </a:p>
            </c:rich>
          </c:tx>
          <c:layout>
            <c:manualLayout>
              <c:xMode val="edge"/>
              <c:yMode val="edge"/>
              <c:x val="2.7777876080096728E-2"/>
              <c:y val="0.40250052493438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456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69574870556908"/>
          <c:y val="0.34750052493438316"/>
          <c:w val="0.26041716695525419"/>
          <c:h val="0.1600002624671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21980</xdr:colOff>
      <xdr:row>0</xdr:row>
      <xdr:rowOff>0</xdr:rowOff>
    </xdr:from>
    <xdr:to>
      <xdr:col>6</xdr:col>
      <xdr:colOff>366346</xdr:colOff>
      <xdr:row>2</xdr:row>
      <xdr:rowOff>109905</xdr:rowOff>
    </xdr:to>
    <xdr:pic>
      <xdr:nvPicPr>
        <xdr:cNvPr id="3" name="Obrázek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9" r="6229" b="18193"/>
        <a:stretch/>
      </xdr:blipFill>
      <xdr:spPr bwMode="auto">
        <a:xfrm>
          <a:off x="7502768" y="0"/>
          <a:ext cx="1934309" cy="490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14654</xdr:colOff>
      <xdr:row>3</xdr:row>
      <xdr:rowOff>139211</xdr:rowOff>
    </xdr:from>
    <xdr:to>
      <xdr:col>6</xdr:col>
      <xdr:colOff>36635</xdr:colOff>
      <xdr:row>6</xdr:row>
      <xdr:rowOff>27758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5442" y="747346"/>
          <a:ext cx="1611924" cy="72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15</xdr:row>
      <xdr:rowOff>4233</xdr:rowOff>
    </xdr:from>
    <xdr:to>
      <xdr:col>8</xdr:col>
      <xdr:colOff>63500</xdr:colOff>
      <xdr:row>29</xdr:row>
      <xdr:rowOff>80433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356347</xdr:colOff>
      <xdr:row>17</xdr:row>
      <xdr:rowOff>80123</xdr:rowOff>
    </xdr:from>
    <xdr:to>
      <xdr:col>13</xdr:col>
      <xdr:colOff>603997</xdr:colOff>
      <xdr:row>41</xdr:row>
      <xdr:rowOff>3363</xdr:rowOff>
    </xdr:to>
    <xdr:graphicFrame macro="">
      <xdr:nvGraphicFramePr>
        <xdr:cNvPr id="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19050</xdr:colOff>
      <xdr:row>0</xdr:row>
      <xdr:rowOff>23812</xdr:rowOff>
    </xdr:from>
    <xdr:ext cx="1065869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7372350" y="23812"/>
              <a:ext cx="1065869" cy="50013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cs-CZ" sz="1100" b="0" i="1"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cs-CZ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200∙</m:t>
                            </m:r>
                            <m:sSub>
                              <m:sSubPr>
                                <m:ctrlP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num>
                          <m:den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∙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7372350" y="23812"/>
              <a:ext cx="1065869" cy="50013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𝑞=√((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200∙𝑛_𝑗∙𝑆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cs-CZ" sz="1100" b="0" i="0">
                  <a:latin typeface="Cambria Math" panose="02040503050406030204" pitchFamily="18" charset="0"/>
                </a:rPr>
                <a:t>𝑁</a:t>
              </a:r>
              <a:r>
                <a:rPr lang="cs-CZ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∙𝑐))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9</xdr:col>
      <xdr:colOff>238125</xdr:colOff>
      <xdr:row>3</xdr:row>
      <xdr:rowOff>119062</xdr:rowOff>
    </xdr:from>
    <xdr:ext cx="405176" cy="346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6372225" y="700087"/>
              <a:ext cx="405176" cy="34650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b="0" i="1">
                        <a:latin typeface="Cambria Math" panose="02040503050406030204" pitchFamily="18" charset="0"/>
                      </a:rPr>
                      <m:t>𝑜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cs-CZ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num>
                      <m:den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𝑞</m:t>
                        </m:r>
                      </m:den>
                    </m:f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6372225" y="700087"/>
              <a:ext cx="405176" cy="34650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𝑜=  𝑆/𝑞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9</xdr:col>
      <xdr:colOff>257175</xdr:colOff>
      <xdr:row>5</xdr:row>
      <xdr:rowOff>133350</xdr:rowOff>
    </xdr:from>
    <xdr:ext cx="448392" cy="3169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6391275" y="1095375"/>
              <a:ext cx="448392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cs-CZ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cs-CZ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𝑜</m:t>
                        </m:r>
                      </m:den>
                    </m:f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6391275" y="1095375"/>
              <a:ext cx="448392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𝑡_𝑐=  𝑇/𝑜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9</xdr:col>
      <xdr:colOff>257175</xdr:colOff>
      <xdr:row>7</xdr:row>
      <xdr:rowOff>142875</xdr:rowOff>
    </xdr:from>
    <xdr:ext cx="419922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/>
            <xdr:cNvSpPr txBox="1"/>
          </xdr:nvSpPr>
          <xdr:spPr>
            <a:xfrm>
              <a:off x="6391275" y="1485900"/>
              <a:ext cx="419922" cy="31688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cs-CZ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num>
                      <m:den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den>
                    </m:f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6391275" y="1485900"/>
              <a:ext cx="419922" cy="31688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𝑑=  𝑆/𝑇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10</xdr:col>
      <xdr:colOff>19050</xdr:colOff>
      <xdr:row>9</xdr:row>
      <xdr:rowOff>95250</xdr:rowOff>
    </xdr:from>
    <xdr:ext cx="717056" cy="346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ovéPole 7"/>
            <xdr:cNvSpPr txBox="1"/>
          </xdr:nvSpPr>
          <xdr:spPr>
            <a:xfrm>
              <a:off x="6762750" y="1819275"/>
              <a:ext cx="717056" cy="34650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sub>
                    </m:sSub>
                    <m:r>
                      <a:rPr lang="cs-CZ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cs-CZ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num>
                      <m:den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𝑞</m:t>
                        </m:r>
                      </m:den>
                    </m:f>
                    <m:r>
                      <a:rPr lang="cs-CZ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8" name="TextovéPole 7"/>
            <xdr:cNvSpPr txBox="1"/>
          </xdr:nvSpPr>
          <xdr:spPr>
            <a:xfrm>
              <a:off x="6762750" y="1819275"/>
              <a:ext cx="717056" cy="34650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cs-CZ" sz="1100" b="0" i="0">
                  <a:latin typeface="Cambria Math" panose="02040503050406030204" pitchFamily="18" charset="0"/>
                </a:rPr>
                <a:t>𝑁</a:t>
              </a:r>
              <a:r>
                <a:rPr lang="cs-CZ" sz="1100" b="0" i="0">
                  <a:latin typeface="Cambria Math"/>
                </a:rPr>
                <a:t>_</a:t>
              </a:r>
              <a:r>
                <a:rPr lang="cs-CZ" sz="1100" b="0" i="0">
                  <a:latin typeface="Cambria Math" panose="02040503050406030204" pitchFamily="18" charset="0"/>
                </a:rPr>
                <a:t>𝑃=  𝑆</a:t>
              </a:r>
              <a:r>
                <a:rPr lang="cs-CZ" sz="1100" b="0" i="0">
                  <a:latin typeface="Cambria Math"/>
                </a:rPr>
                <a:t>/</a:t>
              </a:r>
              <a:r>
                <a:rPr lang="cs-CZ" sz="1100" b="0" i="0">
                  <a:latin typeface="Cambria Math" panose="02040503050406030204" pitchFamily="18" charset="0"/>
                </a:rPr>
                <a:t>𝑞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∙𝑛_𝑗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10</xdr:col>
      <xdr:colOff>19050</xdr:colOff>
      <xdr:row>11</xdr:row>
      <xdr:rowOff>95250</xdr:rowOff>
    </xdr:from>
    <xdr:ext cx="973664" cy="3169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ovéPole 8"/>
            <xdr:cNvSpPr txBox="1"/>
          </xdr:nvSpPr>
          <xdr:spPr>
            <a:xfrm>
              <a:off x="6762750" y="2200275"/>
              <a:ext cx="973664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  <m:r>
                      <a:rPr lang="cs-CZ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cs-CZ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𝑐</m:t>
                    </m:r>
                    <m:r>
                      <a:rPr lang="cs-CZ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∙</m:t>
                    </m:r>
                    <m:r>
                      <a:rPr lang="cs-CZ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cs-CZ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𝑞</m:t>
                        </m:r>
                      </m:num>
                      <m:den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cs-CZ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cs-CZ" sz="11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num>
                      <m:den>
                        <m:r>
                          <a:rPr lang="cs-CZ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100</m:t>
                        </m:r>
                      </m:den>
                    </m:f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9" name="TextovéPole 8"/>
            <xdr:cNvSpPr txBox="1"/>
          </xdr:nvSpPr>
          <xdr:spPr>
            <a:xfrm>
              <a:off x="6762750" y="2200275"/>
              <a:ext cx="973664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cs-CZ" sz="1100" b="0" i="0">
                  <a:latin typeface="Cambria Math" panose="02040503050406030204" pitchFamily="18" charset="0"/>
                </a:rPr>
                <a:t>𝑁</a:t>
              </a:r>
              <a:r>
                <a:rPr lang="cs-CZ" sz="1100" b="0" i="0">
                  <a:latin typeface="Cambria Math"/>
                </a:rPr>
                <a:t>_</a:t>
              </a:r>
              <a:r>
                <a:rPr lang="cs-CZ" sz="1100" b="0" i="0">
                  <a:latin typeface="Cambria Math" panose="02040503050406030204" pitchFamily="18" charset="0"/>
                </a:rPr>
                <a:t>𝑆=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𝑐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cs-CZ" sz="1100" b="0" i="0">
                  <a:latin typeface="Cambria Math" panose="02040503050406030204" pitchFamily="18" charset="0"/>
                </a:rPr>
                <a:t>  𝑞</a:t>
              </a:r>
              <a:r>
                <a:rPr lang="cs-CZ" sz="1100" b="0" i="0">
                  <a:latin typeface="Cambria Math"/>
                </a:rPr>
                <a:t>/</a:t>
              </a:r>
              <a:r>
                <a:rPr lang="cs-CZ" sz="1100" b="0" i="0">
                  <a:latin typeface="Cambria Math" panose="02040503050406030204" pitchFamily="18" charset="0"/>
                </a:rPr>
                <a:t>2</a:t>
              </a:r>
              <a:r>
                <a:rPr lang="cs-CZ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∙𝑁</a:t>
              </a:r>
              <a:r>
                <a:rPr lang="cs-CZ" sz="1100" b="0" i="0">
                  <a:latin typeface="Cambria Math"/>
                  <a:ea typeface="Cambria Math" panose="02040503050406030204" pitchFamily="18" charset="0"/>
                </a:rPr>
                <a:t>/</a:t>
              </a:r>
              <a:r>
                <a:rPr lang="cs-CZ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10</xdr:col>
      <xdr:colOff>28575</xdr:colOff>
      <xdr:row>14</xdr:row>
      <xdr:rowOff>28575</xdr:rowOff>
    </xdr:from>
    <xdr:ext cx="8551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ovéPole 9"/>
            <xdr:cNvSpPr txBox="1"/>
          </xdr:nvSpPr>
          <xdr:spPr>
            <a:xfrm>
              <a:off x="6772275" y="2705100"/>
              <a:ext cx="855171" cy="17222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cs-CZ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cs-CZ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sub>
                    </m:sSub>
                    <m:r>
                      <a:rPr lang="cs-CZ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cs-CZ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10" name="TextovéPole 9"/>
            <xdr:cNvSpPr txBox="1"/>
          </xdr:nvSpPr>
          <xdr:spPr>
            <a:xfrm>
              <a:off x="6772275" y="2705100"/>
              <a:ext cx="855171" cy="17222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𝑁_𝑐=𝑁_𝑃+𝑁_𝑆</a:t>
              </a:r>
              <a:endParaRPr lang="cs-CZ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xpr/Downloads/Velikost%20objedn&#225;v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optimální velikosti obj"/>
    </sheetNames>
    <sheetDataSet>
      <sheetData sheetId="0">
        <row r="16">
          <cell r="B16" t="str">
            <v>Náklady</v>
          </cell>
          <cell r="C16" t="str">
            <v>Náklady</v>
          </cell>
          <cell r="D16" t="str">
            <v>Náklady</v>
          </cell>
        </row>
        <row r="17">
          <cell r="B17" t="str">
            <v>pořizovací</v>
          </cell>
          <cell r="C17" t="str">
            <v>skladovací</v>
          </cell>
          <cell r="D17" t="str">
            <v>celkem</v>
          </cell>
        </row>
        <row r="18">
          <cell r="A18">
            <v>100</v>
          </cell>
          <cell r="B18">
            <v>850000</v>
          </cell>
          <cell r="C18">
            <v>67500</v>
          </cell>
          <cell r="D18">
            <v>917500</v>
          </cell>
        </row>
        <row r="19">
          <cell r="A19">
            <v>200</v>
          </cell>
          <cell r="B19">
            <v>425000</v>
          </cell>
          <cell r="C19">
            <v>135000</v>
          </cell>
          <cell r="D19">
            <v>560000</v>
          </cell>
        </row>
        <row r="20">
          <cell r="A20">
            <v>300</v>
          </cell>
          <cell r="B20">
            <v>283333.33333333337</v>
          </cell>
          <cell r="C20">
            <v>202500</v>
          </cell>
          <cell r="D20">
            <v>485833.33333333337</v>
          </cell>
        </row>
        <row r="21">
          <cell r="A21">
            <v>400</v>
          </cell>
          <cell r="B21">
            <v>212500</v>
          </cell>
          <cell r="C21">
            <v>270000</v>
          </cell>
          <cell r="D21">
            <v>482500</v>
          </cell>
        </row>
        <row r="22">
          <cell r="A22">
            <v>500</v>
          </cell>
          <cell r="B22">
            <v>170000</v>
          </cell>
          <cell r="C22">
            <v>337500</v>
          </cell>
          <cell r="D22">
            <v>507500</v>
          </cell>
        </row>
        <row r="23">
          <cell r="A23">
            <v>600</v>
          </cell>
          <cell r="B23">
            <v>141666.66666666669</v>
          </cell>
          <cell r="C23">
            <v>405000</v>
          </cell>
          <cell r="D23">
            <v>546666.66666666674</v>
          </cell>
        </row>
        <row r="24">
          <cell r="A24">
            <v>700</v>
          </cell>
          <cell r="B24">
            <v>121428.57142857143</v>
          </cell>
          <cell r="C24">
            <v>472500</v>
          </cell>
          <cell r="D24">
            <v>593928.57142857148</v>
          </cell>
        </row>
        <row r="25">
          <cell r="A25">
            <v>800</v>
          </cell>
          <cell r="B25">
            <v>106250</v>
          </cell>
          <cell r="C25">
            <v>540000</v>
          </cell>
          <cell r="D25">
            <v>646250</v>
          </cell>
        </row>
        <row r="26">
          <cell r="A26">
            <v>900</v>
          </cell>
          <cell r="B26">
            <v>94444.444444444438</v>
          </cell>
          <cell r="C26">
            <v>607500</v>
          </cell>
          <cell r="D26">
            <v>701944.4444444445</v>
          </cell>
        </row>
        <row r="27">
          <cell r="A27">
            <v>1000</v>
          </cell>
          <cell r="B27">
            <v>85000</v>
          </cell>
          <cell r="C27">
            <v>675000</v>
          </cell>
          <cell r="D27">
            <v>760000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tabSelected="1" topLeftCell="A4" zoomScale="90" zoomScaleNormal="90" workbookViewId="0">
      <selection activeCell="I14" sqref="I14"/>
    </sheetView>
  </sheetViews>
  <sheetFormatPr defaultRowHeight="15" x14ac:dyDescent="0.25"/>
  <cols>
    <col min="2" max="2" width="55.140625" bestFit="1" customWidth="1"/>
    <col min="4" max="4" width="18.5703125" bestFit="1" customWidth="1"/>
    <col min="5" max="5" width="29.7109375" bestFit="1" customWidth="1"/>
    <col min="6" max="6" width="23.85546875" bestFit="1" customWidth="1"/>
  </cols>
  <sheetData>
    <row r="2" spans="2:6" x14ac:dyDescent="0.25">
      <c r="B2" t="s">
        <v>5</v>
      </c>
      <c r="C2">
        <v>25000</v>
      </c>
      <c r="E2" t="s">
        <v>9</v>
      </c>
    </row>
    <row r="3" spans="2:6" ht="18" x14ac:dyDescent="0.35">
      <c r="B3" t="s">
        <v>8</v>
      </c>
      <c r="C3">
        <v>2</v>
      </c>
    </row>
    <row r="4" spans="2:6" ht="18" x14ac:dyDescent="0.35">
      <c r="B4" t="s">
        <v>7</v>
      </c>
      <c r="C4">
        <v>1500</v>
      </c>
    </row>
    <row r="5" spans="2:6" ht="33" x14ac:dyDescent="0.35">
      <c r="B5" s="1" t="s">
        <v>6</v>
      </c>
      <c r="C5">
        <v>25</v>
      </c>
      <c r="E5" t="s">
        <v>10</v>
      </c>
    </row>
    <row r="7" spans="2:6" x14ac:dyDescent="0.25">
      <c r="B7" t="s">
        <v>0</v>
      </c>
      <c r="C7">
        <v>100</v>
      </c>
    </row>
    <row r="10" spans="2:6" x14ac:dyDescent="0.25">
      <c r="B10" t="s">
        <v>1</v>
      </c>
      <c r="C10" t="s">
        <v>2</v>
      </c>
      <c r="D10" t="s">
        <v>48</v>
      </c>
      <c r="E10" t="s">
        <v>3</v>
      </c>
      <c r="F10" s="4">
        <f>SQRT((2*Q*Nb)/ns)</f>
        <v>1732.0508075688772</v>
      </c>
    </row>
    <row r="11" spans="2:6" x14ac:dyDescent="0.25">
      <c r="B11">
        <v>100</v>
      </c>
      <c r="C11" s="3">
        <f>Q*Na+Nb*Q/B11+B11*ns/2</f>
        <v>426250</v>
      </c>
      <c r="D11" t="e">
        <f>IF(C11=MIN($C$11:$C$40),MIN($C$11:$C$40),NA())</f>
        <v>#N/A</v>
      </c>
      <c r="E11" t="s">
        <v>4</v>
      </c>
      <c r="F11" s="2">
        <f>ROUND(F10/d,0)*100</f>
        <v>1700</v>
      </c>
    </row>
    <row r="12" spans="2:6" x14ac:dyDescent="0.25">
      <c r="B12">
        <v>200</v>
      </c>
      <c r="C12" s="3">
        <f>Q*Na+Nb*Q/B12+B12*ns/2</f>
        <v>240000</v>
      </c>
      <c r="D12" t="e">
        <f t="shared" ref="D12:D40" si="0">IF(C12=MIN($C$11:$C$40),MIN($C$11:$C$40),NA())</f>
        <v>#N/A</v>
      </c>
    </row>
    <row r="13" spans="2:6" x14ac:dyDescent="0.25">
      <c r="B13">
        <v>300</v>
      </c>
      <c r="C13" s="3">
        <f>Q*Na+Nb*Q/B13+B13*ns/2</f>
        <v>178750</v>
      </c>
      <c r="D13" t="e">
        <f t="shared" si="0"/>
        <v>#N/A</v>
      </c>
    </row>
    <row r="14" spans="2:6" x14ac:dyDescent="0.25">
      <c r="B14">
        <v>400</v>
      </c>
      <c r="C14" s="3">
        <f>Q*Na+Nb*Q/B14+B14*ns/2</f>
        <v>148750</v>
      </c>
      <c r="D14" t="e">
        <f t="shared" si="0"/>
        <v>#N/A</v>
      </c>
    </row>
    <row r="15" spans="2:6" x14ac:dyDescent="0.25">
      <c r="B15">
        <v>500</v>
      </c>
      <c r="C15" s="3">
        <f>Q*Na+Nb*Q/B15+B15*ns/2</f>
        <v>131250</v>
      </c>
      <c r="D15" t="e">
        <f t="shared" si="0"/>
        <v>#N/A</v>
      </c>
    </row>
    <row r="16" spans="2:6" x14ac:dyDescent="0.25">
      <c r="B16">
        <v>600</v>
      </c>
      <c r="C16" s="3">
        <f>Q*Na+Nb*Q/B16+B16*ns/2</f>
        <v>120000</v>
      </c>
      <c r="D16" t="e">
        <f t="shared" si="0"/>
        <v>#N/A</v>
      </c>
    </row>
    <row r="17" spans="2:4" x14ac:dyDescent="0.25">
      <c r="B17">
        <v>700</v>
      </c>
      <c r="C17" s="3">
        <f>Q*Na+Nb*Q/B17+B17*ns/2</f>
        <v>112321.42857142858</v>
      </c>
      <c r="D17" t="e">
        <f t="shared" si="0"/>
        <v>#N/A</v>
      </c>
    </row>
    <row r="18" spans="2:4" x14ac:dyDescent="0.25">
      <c r="B18">
        <v>800</v>
      </c>
      <c r="C18" s="3">
        <f>Q*Na+Nb*Q/B18+B18*ns/2</f>
        <v>106875</v>
      </c>
      <c r="D18" t="e">
        <f t="shared" si="0"/>
        <v>#N/A</v>
      </c>
    </row>
    <row r="19" spans="2:4" x14ac:dyDescent="0.25">
      <c r="B19">
        <v>900</v>
      </c>
      <c r="C19" s="3">
        <f>Q*Na+Nb*Q/B19+B19*ns/2</f>
        <v>102916.66666666666</v>
      </c>
      <c r="D19" t="e">
        <f t="shared" si="0"/>
        <v>#N/A</v>
      </c>
    </row>
    <row r="20" spans="2:4" x14ac:dyDescent="0.25">
      <c r="B20">
        <v>1000</v>
      </c>
      <c r="C20" s="3">
        <f>Q*Na+Nb*Q/B20+B20*ns/2</f>
        <v>100000</v>
      </c>
      <c r="D20" t="e">
        <f t="shared" si="0"/>
        <v>#N/A</v>
      </c>
    </row>
    <row r="21" spans="2:4" x14ac:dyDescent="0.25">
      <c r="B21">
        <v>1100</v>
      </c>
      <c r="C21" s="3">
        <f>Q*Na+Nb*Q/B21+B21*ns/2</f>
        <v>97840.909090909088</v>
      </c>
      <c r="D21" t="e">
        <f t="shared" si="0"/>
        <v>#N/A</v>
      </c>
    </row>
    <row r="22" spans="2:4" x14ac:dyDescent="0.25">
      <c r="B22">
        <v>1200</v>
      </c>
      <c r="C22" s="3">
        <f>Q*Na+Nb*Q/B22+B22*ns/2</f>
        <v>96250</v>
      </c>
      <c r="D22" t="e">
        <f t="shared" si="0"/>
        <v>#N/A</v>
      </c>
    </row>
    <row r="23" spans="2:4" x14ac:dyDescent="0.25">
      <c r="B23">
        <v>1300</v>
      </c>
      <c r="C23" s="3">
        <f>Q*Na+Nb*Q/B23+B23*ns/2</f>
        <v>95096.153846153844</v>
      </c>
      <c r="D23" t="e">
        <f t="shared" si="0"/>
        <v>#N/A</v>
      </c>
    </row>
    <row r="24" spans="2:4" x14ac:dyDescent="0.25">
      <c r="B24">
        <v>1400</v>
      </c>
      <c r="C24" s="3">
        <f>Q*Na+Nb*Q/B24+B24*ns/2</f>
        <v>94285.71428571429</v>
      </c>
      <c r="D24" t="e">
        <f t="shared" si="0"/>
        <v>#N/A</v>
      </c>
    </row>
    <row r="25" spans="2:4" x14ac:dyDescent="0.25">
      <c r="B25">
        <v>1500</v>
      </c>
      <c r="C25" s="3">
        <f>Q*Na+Nb*Q/B25+B25*ns/2</f>
        <v>93750</v>
      </c>
      <c r="D25" t="e">
        <f t="shared" si="0"/>
        <v>#N/A</v>
      </c>
    </row>
    <row r="26" spans="2:4" x14ac:dyDescent="0.25">
      <c r="B26">
        <v>1600</v>
      </c>
      <c r="C26" s="3">
        <f>Q*Na+Nb*Q/B26+B26*ns/2</f>
        <v>93437.5</v>
      </c>
      <c r="D26" t="e">
        <f t="shared" si="0"/>
        <v>#N/A</v>
      </c>
    </row>
    <row r="27" spans="2:4" x14ac:dyDescent="0.25">
      <c r="B27">
        <v>1700</v>
      </c>
      <c r="C27" s="3">
        <f>Q*Na+Nb*Q/B27+B27*ns/2</f>
        <v>93308.823529411762</v>
      </c>
      <c r="D27">
        <f t="shared" si="0"/>
        <v>93308.823529411762</v>
      </c>
    </row>
    <row r="28" spans="2:4" x14ac:dyDescent="0.25">
      <c r="B28">
        <v>1800</v>
      </c>
      <c r="C28" s="3">
        <f>Q*Na+Nb*Q/B28+B28*ns/2</f>
        <v>93333.333333333328</v>
      </c>
      <c r="D28" t="e">
        <f t="shared" si="0"/>
        <v>#N/A</v>
      </c>
    </row>
    <row r="29" spans="2:4" x14ac:dyDescent="0.25">
      <c r="B29">
        <v>1900</v>
      </c>
      <c r="C29" s="3">
        <f>Q*Na+Nb*Q/B29+B29*ns/2</f>
        <v>93486.84210526316</v>
      </c>
      <c r="D29" t="e">
        <f t="shared" si="0"/>
        <v>#N/A</v>
      </c>
    </row>
    <row r="30" spans="2:4" x14ac:dyDescent="0.25">
      <c r="B30">
        <v>2000</v>
      </c>
      <c r="C30" s="3">
        <f>Q*Na+Nb*Q/B30+B30*ns/2</f>
        <v>93750</v>
      </c>
      <c r="D30" t="e">
        <f t="shared" si="0"/>
        <v>#N/A</v>
      </c>
    </row>
    <row r="31" spans="2:4" x14ac:dyDescent="0.25">
      <c r="B31">
        <v>2100</v>
      </c>
      <c r="C31" s="3">
        <f>Q*Na+Nb*Q/B31+B31*ns/2</f>
        <v>94107.142857142855</v>
      </c>
      <c r="D31" t="e">
        <f t="shared" si="0"/>
        <v>#N/A</v>
      </c>
    </row>
    <row r="32" spans="2:4" x14ac:dyDescent="0.25">
      <c r="B32">
        <v>2200</v>
      </c>
      <c r="C32" s="3">
        <f>Q*Na+Nb*Q/B32+B32*ns/2</f>
        <v>94545.454545454544</v>
      </c>
      <c r="D32" t="e">
        <f t="shared" si="0"/>
        <v>#N/A</v>
      </c>
    </row>
    <row r="33" spans="2:4" x14ac:dyDescent="0.25">
      <c r="B33">
        <v>2300</v>
      </c>
      <c r="C33" s="3">
        <f>Q*Na+Nb*Q/B33+B33*ns/2</f>
        <v>95054.34782608696</v>
      </c>
      <c r="D33" t="e">
        <f t="shared" si="0"/>
        <v>#N/A</v>
      </c>
    </row>
    <row r="34" spans="2:4" x14ac:dyDescent="0.25">
      <c r="B34">
        <v>2400</v>
      </c>
      <c r="C34" s="3">
        <f>Q*Na+Nb*Q/B34+B34*ns/2</f>
        <v>95625</v>
      </c>
      <c r="D34" t="e">
        <f t="shared" si="0"/>
        <v>#N/A</v>
      </c>
    </row>
    <row r="35" spans="2:4" x14ac:dyDescent="0.25">
      <c r="B35">
        <v>2500</v>
      </c>
      <c r="C35" s="3">
        <f>Q*Na+Nb*Q/B35+B35*ns/2</f>
        <v>96250</v>
      </c>
      <c r="D35" t="e">
        <f t="shared" si="0"/>
        <v>#N/A</v>
      </c>
    </row>
    <row r="36" spans="2:4" x14ac:dyDescent="0.25">
      <c r="B36">
        <v>2600</v>
      </c>
      <c r="C36" s="3">
        <f>Q*Na+Nb*Q/B36+B36*ns/2</f>
        <v>96923.076923076922</v>
      </c>
      <c r="D36" t="e">
        <f t="shared" si="0"/>
        <v>#N/A</v>
      </c>
    </row>
    <row r="37" spans="2:4" x14ac:dyDescent="0.25">
      <c r="B37">
        <v>2700</v>
      </c>
      <c r="C37" s="3">
        <f>Q*Na+Nb*Q/B37+B37*ns/2</f>
        <v>97638.888888888891</v>
      </c>
      <c r="D37" t="e">
        <f t="shared" si="0"/>
        <v>#N/A</v>
      </c>
    </row>
    <row r="38" spans="2:4" x14ac:dyDescent="0.25">
      <c r="B38">
        <v>2800</v>
      </c>
      <c r="C38" s="3">
        <f>Q*Na+Nb*Q/B38+B38*ns/2</f>
        <v>98392.857142857145</v>
      </c>
      <c r="D38" t="e">
        <f t="shared" si="0"/>
        <v>#N/A</v>
      </c>
    </row>
    <row r="39" spans="2:4" x14ac:dyDescent="0.25">
      <c r="B39">
        <v>2900</v>
      </c>
      <c r="C39" s="3">
        <f>Q*Na+Nb*Q/B39+B39*ns/2</f>
        <v>99181.034482758623</v>
      </c>
      <c r="D39" t="e">
        <f t="shared" si="0"/>
        <v>#N/A</v>
      </c>
    </row>
    <row r="40" spans="2:4" x14ac:dyDescent="0.25">
      <c r="B40">
        <v>3000</v>
      </c>
      <c r="C40" s="3">
        <f>Q*Na+Nb*Q/B40+B40*ns/2</f>
        <v>100000</v>
      </c>
      <c r="D40" t="e">
        <f t="shared" si="0"/>
        <v>#N/A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22" workbookViewId="0">
      <selection activeCell="A29" sqref="A29"/>
    </sheetView>
  </sheetViews>
  <sheetFormatPr defaultRowHeight="15" x14ac:dyDescent="0.25"/>
  <cols>
    <col min="3" max="3" width="15.28515625" customWidth="1"/>
    <col min="4" max="4" width="9.5703125" bestFit="1" customWidth="1"/>
    <col min="9" max="9" width="12.28515625" customWidth="1"/>
  </cols>
  <sheetData>
    <row r="1" spans="1:9" ht="15.75" x14ac:dyDescent="0.25">
      <c r="A1" s="5" t="s">
        <v>11</v>
      </c>
      <c r="D1" s="6"/>
    </row>
    <row r="2" spans="1:9" x14ac:dyDescent="0.25">
      <c r="A2" s="7" t="s">
        <v>12</v>
      </c>
      <c r="D2" s="6"/>
      <c r="I2" t="s">
        <v>34</v>
      </c>
    </row>
    <row r="3" spans="1:9" x14ac:dyDescent="0.25">
      <c r="A3" s="8" t="s">
        <v>13</v>
      </c>
      <c r="D3" s="6">
        <v>8500</v>
      </c>
      <c r="E3" t="s">
        <v>14</v>
      </c>
    </row>
    <row r="4" spans="1:9" x14ac:dyDescent="0.25">
      <c r="A4" t="s">
        <v>15</v>
      </c>
      <c r="D4" s="9">
        <v>15</v>
      </c>
      <c r="E4" t="s">
        <v>16</v>
      </c>
    </row>
    <row r="5" spans="1:9" x14ac:dyDescent="0.25">
      <c r="A5" t="s">
        <v>17</v>
      </c>
      <c r="D5" s="6">
        <v>9000</v>
      </c>
      <c r="E5" t="s">
        <v>18</v>
      </c>
      <c r="I5" t="s">
        <v>35</v>
      </c>
    </row>
    <row r="6" spans="1:9" x14ac:dyDescent="0.25">
      <c r="A6" s="8" t="s">
        <v>19</v>
      </c>
      <c r="D6" s="6">
        <v>365</v>
      </c>
      <c r="E6" t="s">
        <v>20</v>
      </c>
    </row>
    <row r="7" spans="1:9" x14ac:dyDescent="0.25">
      <c r="A7" s="8" t="s">
        <v>21</v>
      </c>
      <c r="D7" s="6">
        <v>10000</v>
      </c>
      <c r="E7" t="s">
        <v>22</v>
      </c>
      <c r="I7" t="s">
        <v>36</v>
      </c>
    </row>
    <row r="8" spans="1:9" x14ac:dyDescent="0.25">
      <c r="D8" s="6"/>
    </row>
    <row r="9" spans="1:9" x14ac:dyDescent="0.25">
      <c r="A9" t="s">
        <v>33</v>
      </c>
      <c r="D9" s="12"/>
      <c r="E9" t="s">
        <v>23</v>
      </c>
      <c r="I9" t="s">
        <v>37</v>
      </c>
    </row>
    <row r="10" spans="1:9" x14ac:dyDescent="0.25">
      <c r="A10" t="s">
        <v>24</v>
      </c>
      <c r="D10" s="12"/>
    </row>
    <row r="11" spans="1:9" x14ac:dyDescent="0.25">
      <c r="A11" t="s">
        <v>25</v>
      </c>
      <c r="D11" s="12"/>
      <c r="E11" t="s">
        <v>20</v>
      </c>
      <c r="I11" t="s">
        <v>38</v>
      </c>
    </row>
    <row r="12" spans="1:9" x14ac:dyDescent="0.25">
      <c r="A12" t="s">
        <v>26</v>
      </c>
      <c r="D12" s="6"/>
    </row>
    <row r="13" spans="1:9" x14ac:dyDescent="0.25">
      <c r="D13" s="6"/>
      <c r="I13" t="s">
        <v>39</v>
      </c>
    </row>
    <row r="14" spans="1:9" x14ac:dyDescent="0.25">
      <c r="D14" s="6"/>
    </row>
    <row r="15" spans="1:9" ht="15.75" x14ac:dyDescent="0.25">
      <c r="A15" s="5" t="s">
        <v>27</v>
      </c>
      <c r="D15" s="6"/>
      <c r="I15" t="s">
        <v>40</v>
      </c>
    </row>
    <row r="16" spans="1:9" x14ac:dyDescent="0.25">
      <c r="A16" s="10" t="s">
        <v>28</v>
      </c>
      <c r="B16" s="10" t="s">
        <v>2</v>
      </c>
      <c r="C16" s="10" t="s">
        <v>2</v>
      </c>
      <c r="D16" s="11" t="s">
        <v>2</v>
      </c>
    </row>
    <row r="17" spans="1:4" x14ac:dyDescent="0.25">
      <c r="A17" s="10" t="s">
        <v>29</v>
      </c>
      <c r="B17" s="10" t="s">
        <v>30</v>
      </c>
      <c r="C17" s="10" t="s">
        <v>31</v>
      </c>
      <c r="D17" s="11" t="s">
        <v>32</v>
      </c>
    </row>
    <row r="18" spans="1:4" x14ac:dyDescent="0.25">
      <c r="A18">
        <v>100</v>
      </c>
      <c r="B18" s="13"/>
      <c r="C18" s="3"/>
      <c r="D18" s="12"/>
    </row>
    <row r="19" spans="1:4" x14ac:dyDescent="0.25">
      <c r="A19">
        <v>200</v>
      </c>
      <c r="B19" s="13"/>
      <c r="C19" s="3"/>
      <c r="D19" s="12"/>
    </row>
    <row r="20" spans="1:4" x14ac:dyDescent="0.25">
      <c r="A20">
        <v>300</v>
      </c>
      <c r="B20" s="13"/>
      <c r="C20" s="3"/>
      <c r="D20" s="12"/>
    </row>
    <row r="21" spans="1:4" x14ac:dyDescent="0.25">
      <c r="A21">
        <v>400</v>
      </c>
      <c r="B21" s="13"/>
      <c r="C21" s="3"/>
      <c r="D21" s="12"/>
    </row>
    <row r="22" spans="1:4" x14ac:dyDescent="0.25">
      <c r="A22">
        <v>500</v>
      </c>
      <c r="B22" s="13"/>
      <c r="C22" s="3"/>
      <c r="D22" s="12"/>
    </row>
    <row r="23" spans="1:4" x14ac:dyDescent="0.25">
      <c r="A23">
        <v>600</v>
      </c>
      <c r="B23" s="13"/>
      <c r="C23" s="3"/>
      <c r="D23" s="12"/>
    </row>
    <row r="24" spans="1:4" x14ac:dyDescent="0.25">
      <c r="A24">
        <v>700</v>
      </c>
      <c r="B24" s="13"/>
      <c r="C24" s="3"/>
      <c r="D24" s="12"/>
    </row>
    <row r="25" spans="1:4" x14ac:dyDescent="0.25">
      <c r="A25">
        <v>800</v>
      </c>
      <c r="B25" s="13"/>
      <c r="C25" s="3"/>
      <c r="D25" s="12"/>
    </row>
    <row r="26" spans="1:4" x14ac:dyDescent="0.25">
      <c r="A26">
        <v>900</v>
      </c>
      <c r="B26" s="13"/>
      <c r="C26" s="3"/>
      <c r="D26" s="12"/>
    </row>
    <row r="27" spans="1:4" x14ac:dyDescent="0.25">
      <c r="A27">
        <v>1000</v>
      </c>
      <c r="B27" s="13"/>
      <c r="C27" s="3"/>
      <c r="D27" s="12"/>
    </row>
    <row r="28" spans="1:4" x14ac:dyDescent="0.25">
      <c r="D28" s="6"/>
    </row>
    <row r="29" spans="1:4" x14ac:dyDescent="0.25">
      <c r="D29" s="6"/>
    </row>
    <row r="30" spans="1:4" x14ac:dyDescent="0.25">
      <c r="D30" s="6"/>
    </row>
    <row r="31" spans="1:4" x14ac:dyDescent="0.25">
      <c r="D31" s="6"/>
    </row>
    <row r="32" spans="1: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D11" sqref="D11"/>
    </sheetView>
  </sheetViews>
  <sheetFormatPr defaultRowHeight="15" x14ac:dyDescent="0.25"/>
  <sheetData>
    <row r="2" spans="2:8" x14ac:dyDescent="0.25">
      <c r="G2" t="s">
        <v>47</v>
      </c>
      <c r="H2">
        <v>100</v>
      </c>
    </row>
    <row r="3" spans="2:8" x14ac:dyDescent="0.25">
      <c r="B3" t="s">
        <v>41</v>
      </c>
      <c r="C3" t="s">
        <v>44</v>
      </c>
      <c r="D3" t="s">
        <v>45</v>
      </c>
      <c r="E3" t="s">
        <v>46</v>
      </c>
    </row>
    <row r="4" spans="2:8" x14ac:dyDescent="0.25">
      <c r="B4" t="s">
        <v>42</v>
      </c>
      <c r="C4">
        <v>15</v>
      </c>
      <c r="D4">
        <v>5</v>
      </c>
      <c r="E4">
        <f>C4*D4+doprava</f>
        <v>175</v>
      </c>
    </row>
    <row r="5" spans="2:8" x14ac:dyDescent="0.25">
      <c r="B5" t="s">
        <v>43</v>
      </c>
      <c r="C5">
        <v>50</v>
      </c>
      <c r="D5">
        <v>10</v>
      </c>
      <c r="E5">
        <f>C5*D5+doprava</f>
        <v>600</v>
      </c>
    </row>
    <row r="8" spans="2:8" x14ac:dyDescent="0.25">
      <c r="C8">
        <f>SUM(soucet)</f>
        <v>80</v>
      </c>
    </row>
    <row r="9" spans="2:8" x14ac:dyDescent="0.25">
      <c r="C9">
        <f>SUM(soucet)</f>
        <v>80</v>
      </c>
    </row>
    <row r="10" spans="2:8" x14ac:dyDescent="0.25">
      <c r="C10">
        <f>SUM(soucet)</f>
        <v>80</v>
      </c>
    </row>
    <row r="11" spans="2:8" x14ac:dyDescent="0.25">
      <c r="C11">
        <f>SUM(soucet)</f>
        <v>80</v>
      </c>
    </row>
    <row r="12" spans="2:8" x14ac:dyDescent="0.25">
      <c r="C12">
        <f>SUM(soucet)</f>
        <v>80</v>
      </c>
    </row>
    <row r="13" spans="2:8" x14ac:dyDescent="0.25">
      <c r="C13">
        <f>SUM(soucet)</f>
        <v>80</v>
      </c>
    </row>
    <row r="14" spans="2:8" x14ac:dyDescent="0.25">
      <c r="C14">
        <f>SUM(soucet)</f>
        <v>80</v>
      </c>
    </row>
    <row r="15" spans="2:8" x14ac:dyDescent="0.25">
      <c r="C15">
        <f>SUM(soucet)</f>
        <v>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List1</vt:lpstr>
      <vt:lpstr>List2</vt:lpstr>
      <vt:lpstr>List3</vt:lpstr>
      <vt:lpstr>d</vt:lpstr>
      <vt:lpstr>doprava</vt:lpstr>
      <vt:lpstr>Na</vt:lpstr>
      <vt:lpstr>Nb</vt:lpstr>
      <vt:lpstr>ns</vt:lpstr>
      <vt:lpstr>Q</vt:lpstr>
      <vt:lpstr>soucet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RAŠKA Ph.D.</dc:creator>
  <cp:lastModifiedBy>Ing. Petr HOŘEJŠÍ Ph.D.</cp:lastModifiedBy>
  <dcterms:created xsi:type="dcterms:W3CDTF">2014-09-22T10:26:20Z</dcterms:created>
  <dcterms:modified xsi:type="dcterms:W3CDTF">2015-09-24T13:33:24Z</dcterms:modified>
</cp:coreProperties>
</file>