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\PPVS\Ct1110\"/>
    </mc:Choice>
  </mc:AlternateContent>
  <bookViews>
    <workbookView xWindow="0" yWindow="0" windowWidth="28800" windowHeight="12885"/>
  </bookViews>
  <sheets>
    <sheet name="List1" sheetId="1" r:id="rId1"/>
    <sheet name="List2" sheetId="2" r:id="rId2"/>
  </sheets>
  <definedNames>
    <definedName name="Na">List1!$J$3</definedName>
    <definedName name="Nb">List1!$J$4</definedName>
    <definedName name="ns">List1!$J$6</definedName>
    <definedName name="pole">List1!$M$2:$M$5</definedName>
    <definedName name="Q">List1!$J$2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I14" i="1"/>
  <c r="I13" i="1"/>
  <c r="G13" i="1"/>
  <c r="G14" i="1" s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E11" i="1"/>
  <c r="C13" i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M8" i="1"/>
  <c r="F5" i="2"/>
  <c r="F4" i="2"/>
  <c r="E5" i="2"/>
  <c r="E4" i="2"/>
  <c r="D17" i="1" l="1"/>
  <c r="D21" i="1"/>
  <c r="D25" i="1"/>
  <c r="D29" i="1"/>
  <c r="D33" i="1"/>
  <c r="D37" i="1"/>
  <c r="D41" i="1"/>
  <c r="D14" i="1"/>
  <c r="D22" i="1"/>
  <c r="D26" i="1"/>
  <c r="D30" i="1"/>
  <c r="D34" i="1"/>
  <c r="D42" i="1"/>
  <c r="D15" i="1"/>
  <c r="D19" i="1"/>
  <c r="D23" i="1"/>
  <c r="D27" i="1"/>
  <c r="D31" i="1"/>
  <c r="D35" i="1"/>
  <c r="D39" i="1"/>
  <c r="D13" i="1"/>
  <c r="D16" i="1"/>
  <c r="D20" i="1"/>
  <c r="D24" i="1"/>
  <c r="D28" i="1"/>
  <c r="D32" i="1"/>
  <c r="D36" i="1"/>
  <c r="D40" i="1"/>
  <c r="D18" i="1"/>
  <c r="D38" i="1"/>
</calcChain>
</file>

<file path=xl/sharedStrings.xml><?xml version="1.0" encoding="utf-8"?>
<sst xmlns="http://schemas.openxmlformats.org/spreadsheetml/2006/main" count="18" uniqueCount="18">
  <si>
    <t xml:space="preserve">Roční potřeba konkrétní součásti Q [ks]                                       </t>
  </si>
  <si>
    <t xml:space="preserve">Jednotkové náklady na součást Na [Kč]                                           </t>
  </si>
  <si>
    <t xml:space="preserve">Náklady na přípravu a zakončení operací pro jednu dávku Nb [Kč]       </t>
  </si>
  <si>
    <t xml:space="preserve">Náklady na  skladování jedné součásti a ztráta z vázanosti </t>
  </si>
  <si>
    <t>jednotkových nákladů na součást za rok</t>
  </si>
  <si>
    <t xml:space="preserve">Velikost dopravní dávky d  [ks ]                                                         </t>
  </si>
  <si>
    <t>nazev</t>
  </si>
  <si>
    <t>cena</t>
  </si>
  <si>
    <t>mn</t>
  </si>
  <si>
    <t>celk</t>
  </si>
  <si>
    <t>a</t>
  </si>
  <si>
    <t>b</t>
  </si>
  <si>
    <t xml:space="preserve">doprava </t>
  </si>
  <si>
    <t>Dávka</t>
  </si>
  <si>
    <t>Náklady</t>
  </si>
  <si>
    <t>Optimum=</t>
  </si>
  <si>
    <t>Zaokrouhlit</t>
  </si>
  <si>
    <t>Optimum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</si>
</sst>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NumberFormat="1" applyFont="1" applyFill="1" applyBorder="1" applyAlignment="1" applyProtection="1"/>
    <xf numFmtId="2" fontId="1" fillId="0" borderId="0" xfId="0" applyNumberFormat="1" applyFont="1" applyFill="1" applyBorder="1" applyAlignment="1" applyProtection="1"/>
    <xf numFmtId="0" fontId="2" fillId="0" borderId="0" xfId="0" applyFont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List1!$C$12</c:f>
              <c:strCache>
                <c:ptCount val="1"/>
                <c:pt idx="0">
                  <c:v>Náklady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List1!$B$13:$B$42</c:f>
              <c:numCache>
                <c:formatCode>General</c:formatCod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xVal>
          <c:yVal>
            <c:numRef>
              <c:f>List1!$C$13:$C$42</c:f>
              <c:numCache>
                <c:formatCode>General</c:formatCode>
                <c:ptCount val="30"/>
                <c:pt idx="0">
                  <c:v>5161250</c:v>
                </c:pt>
                <c:pt idx="1">
                  <c:v>4982500</c:v>
                </c:pt>
                <c:pt idx="2">
                  <c:v>4923750</c:v>
                </c:pt>
                <c:pt idx="3">
                  <c:v>4895000</c:v>
                </c:pt>
                <c:pt idx="4">
                  <c:v>4878250</c:v>
                </c:pt>
                <c:pt idx="5">
                  <c:v>4867500</c:v>
                </c:pt>
                <c:pt idx="6">
                  <c:v>4860178.5714285718</c:v>
                </c:pt>
                <c:pt idx="7">
                  <c:v>4855000</c:v>
                </c:pt>
                <c:pt idx="8">
                  <c:v>4851250</c:v>
                </c:pt>
                <c:pt idx="9">
                  <c:v>4848500</c:v>
                </c:pt>
                <c:pt idx="10">
                  <c:v>4846477.2727272725</c:v>
                </c:pt>
                <c:pt idx="11">
                  <c:v>4845000</c:v>
                </c:pt>
                <c:pt idx="12">
                  <c:v>4843942.307692308</c:v>
                </c:pt>
                <c:pt idx="13">
                  <c:v>4843214.2857142854</c:v>
                </c:pt>
                <c:pt idx="14">
                  <c:v>4842750</c:v>
                </c:pt>
                <c:pt idx="15">
                  <c:v>4842500</c:v>
                </c:pt>
                <c:pt idx="16">
                  <c:v>4842426.4705882352</c:v>
                </c:pt>
                <c:pt idx="17">
                  <c:v>4842500</c:v>
                </c:pt>
                <c:pt idx="18">
                  <c:v>4842697.3684210526</c:v>
                </c:pt>
                <c:pt idx="19">
                  <c:v>4843000</c:v>
                </c:pt>
                <c:pt idx="20">
                  <c:v>4843392.8571428573</c:v>
                </c:pt>
                <c:pt idx="21">
                  <c:v>4843863.6363636367</c:v>
                </c:pt>
                <c:pt idx="22">
                  <c:v>4844402.1739130439</c:v>
                </c:pt>
                <c:pt idx="23">
                  <c:v>4845000</c:v>
                </c:pt>
                <c:pt idx="24">
                  <c:v>4845650</c:v>
                </c:pt>
                <c:pt idx="25">
                  <c:v>4846346.153846154</c:v>
                </c:pt>
                <c:pt idx="26">
                  <c:v>4847083.333333333</c:v>
                </c:pt>
                <c:pt idx="27">
                  <c:v>4847857.1428571427</c:v>
                </c:pt>
                <c:pt idx="28">
                  <c:v>4848663.7931034481</c:v>
                </c:pt>
                <c:pt idx="29">
                  <c:v>4849500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74-4465-A5AB-E1EEF8102EC1}"/>
            </c:ext>
          </c:extLst>
        </c:ser>
        <c:ser>
          <c:idx val="1"/>
          <c:order val="1"/>
          <c:tx>
            <c:strRef>
              <c:f>List1!$D$12</c:f>
              <c:strCache>
                <c:ptCount val="1"/>
                <c:pt idx="0">
                  <c:v>Optimum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numFmt formatCode="&quot;OPT=&quot;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List1!$B$13:$B$42</c:f>
              <c:numCache>
                <c:formatCode>General</c:formatCod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xVal>
          <c:yVal>
            <c:numRef>
              <c:f>List1!$D$13:$D$42</c:f>
              <c:numCache>
                <c:formatCode>General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4842426.4705882352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74-4465-A5AB-E1EEF810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166976"/>
        <c:axId val="241166144"/>
      </c:scatterChart>
      <c:valAx>
        <c:axId val="24116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1166144"/>
        <c:crosses val="autoZero"/>
        <c:crossBetween val="midCat"/>
      </c:valAx>
      <c:valAx>
        <c:axId val="241166144"/>
        <c:scaling>
          <c:orientation val="minMax"/>
          <c:max val="49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1166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418042</xdr:colOff>
      <xdr:row>14</xdr:row>
      <xdr:rowOff>165629</xdr:rowOff>
    </xdr:from>
    <xdr:to>
      <xdr:col>12</xdr:col>
      <xdr:colOff>121708</xdr:colOff>
      <xdr:row>29</xdr:row>
      <xdr:rowOff>51329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1047750</xdr:colOff>
      <xdr:row>11</xdr:row>
      <xdr:rowOff>158750</xdr:rowOff>
    </xdr:from>
    <xdr:to>
      <xdr:col>4</xdr:col>
      <xdr:colOff>142875</xdr:colOff>
      <xdr:row>12</xdr:row>
      <xdr:rowOff>127000</xdr:rowOff>
    </xdr:to>
    <xdr:cxnSp macro="">
      <xdr:nvCxnSpPr>
        <xdr:cNvPr id="4" name="Přímá spojnice se šipkou 3"/>
        <xdr:cNvCxnSpPr/>
      </xdr:nvCxnSpPr>
      <xdr:spPr>
        <a:xfrm flipH="1">
          <a:off x="3095625" y="2328333"/>
          <a:ext cx="407458" cy="16933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640292</xdr:colOff>
      <xdr:row>10</xdr:row>
      <xdr:rowOff>142875</xdr:rowOff>
    </xdr:from>
    <xdr:to>
      <xdr:col>4</xdr:col>
      <xdr:colOff>142875</xdr:colOff>
      <xdr:row>12</xdr:row>
      <xdr:rowOff>47625</xdr:rowOff>
    </xdr:to>
    <xdr:cxnSp macro="">
      <xdr:nvCxnSpPr>
        <xdr:cNvPr id="6" name="Přímá spojnice se šipkou 5"/>
        <xdr:cNvCxnSpPr/>
      </xdr:nvCxnSpPr>
      <xdr:spPr>
        <a:xfrm flipH="1">
          <a:off x="1857375" y="2047875"/>
          <a:ext cx="1645708" cy="37041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560916</xdr:colOff>
      <xdr:row>12</xdr:row>
      <xdr:rowOff>100541</xdr:rowOff>
    </xdr:from>
    <xdr:to>
      <xdr:col>8</xdr:col>
      <xdr:colOff>68792</xdr:colOff>
      <xdr:row>12</xdr:row>
      <xdr:rowOff>111125</xdr:rowOff>
    </xdr:to>
    <xdr:cxnSp macro="">
      <xdr:nvCxnSpPr>
        <xdr:cNvPr id="8" name="Přímá spojnice se šipkou 7"/>
        <xdr:cNvCxnSpPr/>
      </xdr:nvCxnSpPr>
      <xdr:spPr>
        <a:xfrm flipH="1" flipV="1">
          <a:off x="5138208" y="2471208"/>
          <a:ext cx="724959" cy="1058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596899</xdr:colOff>
      <xdr:row>13</xdr:row>
      <xdr:rowOff>120650</xdr:rowOff>
    </xdr:from>
    <xdr:to>
      <xdr:col>8</xdr:col>
      <xdr:colOff>104775</xdr:colOff>
      <xdr:row>13</xdr:row>
      <xdr:rowOff>131234</xdr:rowOff>
    </xdr:to>
    <xdr:cxnSp macro="">
      <xdr:nvCxnSpPr>
        <xdr:cNvPr id="9" name="Přímá spojnice se šipkou 8"/>
        <xdr:cNvCxnSpPr/>
      </xdr:nvCxnSpPr>
      <xdr:spPr>
        <a:xfrm flipH="1" flipV="1">
          <a:off x="5174191" y="2692400"/>
          <a:ext cx="724959" cy="1058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2"/>
  <sheetViews>
    <sheetView tabSelected="1" zoomScale="130" zoomScaleNormal="130" workbookViewId="0">
      <selection activeCell="J7" sqref="J7"/>
    </sheetView>
  </sheetViews>
  <sheetFormatPr defaultRowHeight="15" x14ac:dyDescent="0.25"/>
  <cols>
    <col min="3" max="3" width="12.42578125" customWidth="1"/>
    <col min="4" max="4" width="19.7109375" customWidth="1"/>
  </cols>
  <sheetData>
    <row r="2" spans="2:13" x14ac:dyDescent="0.25">
      <c r="B2" s="1"/>
      <c r="C2" s="1" t="s">
        <v>0</v>
      </c>
      <c r="D2" s="2"/>
      <c r="E2" s="1"/>
      <c r="F2" s="1"/>
      <c r="G2" s="1"/>
      <c r="H2" s="1"/>
      <c r="I2" s="1"/>
      <c r="J2" s="1">
        <v>24000</v>
      </c>
      <c r="M2">
        <v>45</v>
      </c>
    </row>
    <row r="3" spans="2:13" x14ac:dyDescent="0.25">
      <c r="B3" s="1"/>
      <c r="C3" s="1" t="s">
        <v>1</v>
      </c>
      <c r="D3" s="2"/>
      <c r="E3" s="1"/>
      <c r="F3" s="1"/>
      <c r="G3" s="1"/>
      <c r="H3" s="1"/>
      <c r="I3" s="1"/>
      <c r="J3" s="1">
        <v>200</v>
      </c>
      <c r="M3">
        <v>54</v>
      </c>
    </row>
    <row r="4" spans="2:13" x14ac:dyDescent="0.25">
      <c r="B4" s="1"/>
      <c r="C4" s="1" t="s">
        <v>2</v>
      </c>
      <c r="D4" s="2"/>
      <c r="E4" s="1"/>
      <c r="F4" s="1"/>
      <c r="G4" s="1"/>
      <c r="H4" s="1"/>
      <c r="I4" s="1"/>
      <c r="J4" s="1">
        <v>1500</v>
      </c>
      <c r="M4">
        <v>11</v>
      </c>
    </row>
    <row r="5" spans="2:13" x14ac:dyDescent="0.25">
      <c r="B5" s="1"/>
      <c r="C5" s="1" t="s">
        <v>3</v>
      </c>
      <c r="D5" s="2"/>
      <c r="E5" s="1"/>
      <c r="F5" s="1"/>
      <c r="G5" s="1"/>
      <c r="H5" s="1"/>
      <c r="I5" s="1"/>
      <c r="J5" s="1"/>
      <c r="M5">
        <v>22</v>
      </c>
    </row>
    <row r="6" spans="2:13" x14ac:dyDescent="0.25">
      <c r="B6" s="1"/>
      <c r="C6" s="1" t="s">
        <v>4</v>
      </c>
      <c r="D6" s="2"/>
      <c r="E6" s="1"/>
      <c r="F6" s="1"/>
      <c r="G6" s="1"/>
      <c r="H6" s="1"/>
      <c r="I6" s="1"/>
      <c r="J6" s="1">
        <v>25</v>
      </c>
    </row>
    <row r="7" spans="2:13" x14ac:dyDescent="0.25">
      <c r="B7" s="1"/>
      <c r="C7" s="1"/>
      <c r="D7" s="2"/>
      <c r="E7" s="1"/>
      <c r="F7" s="1"/>
      <c r="G7" s="1"/>
      <c r="H7" s="1"/>
      <c r="I7" s="1"/>
      <c r="J7" s="1"/>
    </row>
    <row r="8" spans="2:13" x14ac:dyDescent="0.25">
      <c r="B8" s="1"/>
      <c r="C8" s="1"/>
      <c r="D8" s="2"/>
      <c r="E8" s="1"/>
      <c r="F8" s="1"/>
      <c r="G8" s="1"/>
      <c r="H8" s="1"/>
      <c r="I8" s="1"/>
      <c r="J8" s="1"/>
      <c r="M8">
        <f>SUM(pole)</f>
        <v>132</v>
      </c>
    </row>
    <row r="9" spans="2:13" x14ac:dyDescent="0.25">
      <c r="B9" s="1"/>
      <c r="C9" s="1" t="s">
        <v>5</v>
      </c>
      <c r="D9" s="2"/>
      <c r="E9" s="1"/>
      <c r="F9" s="1"/>
      <c r="G9" s="1"/>
      <c r="H9" s="1"/>
      <c r="I9" s="1"/>
      <c r="J9" s="1">
        <v>100</v>
      </c>
    </row>
    <row r="11" spans="2:13" ht="21" x14ac:dyDescent="0.35">
      <c r="E11" s="4" t="str">
        <f>"=Q*Na+Nb*Q/B13+B13*ns/2"</f>
        <v>=Q*Na+Nb*Q/B13+B13*ns/2</v>
      </c>
    </row>
    <row r="12" spans="2:13" ht="15.75" x14ac:dyDescent="0.25">
      <c r="B12" t="s">
        <v>13</v>
      </c>
      <c r="C12" t="s">
        <v>14</v>
      </c>
      <c r="D12" t="s">
        <v>17</v>
      </c>
      <c r="E12" s="3" t="str">
        <f>"=KDYŽ(B13=$G$14;C13;NEDEF())"</f>
        <v>=KDYŽ(B13=$G$14;C13;NEDEF())</v>
      </c>
    </row>
    <row r="13" spans="2:13" ht="15.75" x14ac:dyDescent="0.25">
      <c r="B13">
        <v>100</v>
      </c>
      <c r="C13">
        <f>Q*Na+Nb*Q/B13+B13*ns/2</f>
        <v>5161250</v>
      </c>
      <c r="D13" t="e">
        <f>IF(B13=$G$14,C13,NA())</f>
        <v>#N/A</v>
      </c>
      <c r="F13" t="s">
        <v>15</v>
      </c>
      <c r="G13">
        <f>SQRT(2*Q*Nb/ns)</f>
        <v>1697.0562748477141</v>
      </c>
      <c r="I13" s="3" t="str">
        <f>"=ODMOCNINA(2*Q*Nb/ns)"</f>
        <v>=ODMOCNINA(2*Q*Nb/ns)</v>
      </c>
    </row>
    <row r="14" spans="2:13" ht="15.75" x14ac:dyDescent="0.25">
      <c r="B14">
        <f>B13+$J$9</f>
        <v>200</v>
      </c>
      <c r="C14">
        <f>Q*Na+Nb*Q/B14+B14*ns/2</f>
        <v>4982500</v>
      </c>
      <c r="D14" t="e">
        <f t="shared" ref="D14:D42" si="0">IF(B14=$G$14,C14,NA())</f>
        <v>#N/A</v>
      </c>
      <c r="F14" t="s">
        <v>16</v>
      </c>
      <c r="G14">
        <f>ROUND(G13/100,0)*100</f>
        <v>1700</v>
      </c>
      <c r="I14" s="3" t="str">
        <f>"=ZAOKROUHLIT(G13/100;0)*100"</f>
        <v>=ZAOKROUHLIT(G13/100;0)*100</v>
      </c>
    </row>
    <row r="15" spans="2:13" x14ac:dyDescent="0.25">
      <c r="B15">
        <f t="shared" ref="B15:B78" si="1">B14+$J$9</f>
        <v>300</v>
      </c>
      <c r="C15">
        <f>Q*Na+Nb*Q/B15+B15*ns/2</f>
        <v>4923750</v>
      </c>
      <c r="D15" t="e">
        <f t="shared" si="0"/>
        <v>#N/A</v>
      </c>
    </row>
    <row r="16" spans="2:13" x14ac:dyDescent="0.25">
      <c r="B16">
        <f t="shared" si="1"/>
        <v>400</v>
      </c>
      <c r="C16">
        <f>Q*Na+Nb*Q/B16+B16*ns/2</f>
        <v>4895000</v>
      </c>
      <c r="D16" t="e">
        <f t="shared" si="0"/>
        <v>#N/A</v>
      </c>
    </row>
    <row r="17" spans="2:4" x14ac:dyDescent="0.25">
      <c r="B17">
        <f t="shared" si="1"/>
        <v>500</v>
      </c>
      <c r="C17">
        <f>Q*Na+Nb*Q/B17+B17*ns/2</f>
        <v>4878250</v>
      </c>
      <c r="D17" t="e">
        <f t="shared" si="0"/>
        <v>#N/A</v>
      </c>
    </row>
    <row r="18" spans="2:4" x14ac:dyDescent="0.25">
      <c r="B18">
        <f t="shared" si="1"/>
        <v>600</v>
      </c>
      <c r="C18">
        <f>Q*Na+Nb*Q/B18+B18*ns/2</f>
        <v>4867500</v>
      </c>
      <c r="D18" t="e">
        <f t="shared" si="0"/>
        <v>#N/A</v>
      </c>
    </row>
    <row r="19" spans="2:4" x14ac:dyDescent="0.25">
      <c r="B19">
        <f t="shared" si="1"/>
        <v>700</v>
      </c>
      <c r="C19">
        <f>Q*Na+Nb*Q/B19+B19*ns/2</f>
        <v>4860178.5714285718</v>
      </c>
      <c r="D19" t="e">
        <f t="shared" si="0"/>
        <v>#N/A</v>
      </c>
    </row>
    <row r="20" spans="2:4" x14ac:dyDescent="0.25">
      <c r="B20">
        <f t="shared" si="1"/>
        <v>800</v>
      </c>
      <c r="C20">
        <f>Q*Na+Nb*Q/B20+B20*ns/2</f>
        <v>4855000</v>
      </c>
      <c r="D20" t="e">
        <f t="shared" si="0"/>
        <v>#N/A</v>
      </c>
    </row>
    <row r="21" spans="2:4" x14ac:dyDescent="0.25">
      <c r="B21">
        <f t="shared" si="1"/>
        <v>900</v>
      </c>
      <c r="C21">
        <f>Q*Na+Nb*Q/B21+B21*ns/2</f>
        <v>4851250</v>
      </c>
      <c r="D21" t="e">
        <f t="shared" si="0"/>
        <v>#N/A</v>
      </c>
    </row>
    <row r="22" spans="2:4" x14ac:dyDescent="0.25">
      <c r="B22">
        <f t="shared" si="1"/>
        <v>1000</v>
      </c>
      <c r="C22">
        <f>Q*Na+Nb*Q/B22+B22*ns/2</f>
        <v>4848500</v>
      </c>
      <c r="D22" t="e">
        <f t="shared" si="0"/>
        <v>#N/A</v>
      </c>
    </row>
    <row r="23" spans="2:4" x14ac:dyDescent="0.25">
      <c r="B23">
        <f t="shared" si="1"/>
        <v>1100</v>
      </c>
      <c r="C23">
        <f>Q*Na+Nb*Q/B23+B23*ns/2</f>
        <v>4846477.2727272725</v>
      </c>
      <c r="D23" t="e">
        <f t="shared" si="0"/>
        <v>#N/A</v>
      </c>
    </row>
    <row r="24" spans="2:4" x14ac:dyDescent="0.25">
      <c r="B24">
        <f t="shared" si="1"/>
        <v>1200</v>
      </c>
      <c r="C24">
        <f>Q*Na+Nb*Q/B24+B24*ns/2</f>
        <v>4845000</v>
      </c>
      <c r="D24" t="e">
        <f t="shared" si="0"/>
        <v>#N/A</v>
      </c>
    </row>
    <row r="25" spans="2:4" x14ac:dyDescent="0.25">
      <c r="B25">
        <f t="shared" si="1"/>
        <v>1300</v>
      </c>
      <c r="C25">
        <f>Q*Na+Nb*Q/B25+B25*ns/2</f>
        <v>4843942.307692308</v>
      </c>
      <c r="D25" t="e">
        <f t="shared" si="0"/>
        <v>#N/A</v>
      </c>
    </row>
    <row r="26" spans="2:4" x14ac:dyDescent="0.25">
      <c r="B26">
        <f t="shared" si="1"/>
        <v>1400</v>
      </c>
      <c r="C26">
        <f>Q*Na+Nb*Q/B26+B26*ns/2</f>
        <v>4843214.2857142854</v>
      </c>
      <c r="D26" t="e">
        <f t="shared" si="0"/>
        <v>#N/A</v>
      </c>
    </row>
    <row r="27" spans="2:4" x14ac:dyDescent="0.25">
      <c r="B27">
        <f t="shared" si="1"/>
        <v>1500</v>
      </c>
      <c r="C27">
        <f>Q*Na+Nb*Q/B27+B27*ns/2</f>
        <v>4842750</v>
      </c>
      <c r="D27" t="e">
        <f t="shared" si="0"/>
        <v>#N/A</v>
      </c>
    </row>
    <row r="28" spans="2:4" x14ac:dyDescent="0.25">
      <c r="B28">
        <f t="shared" si="1"/>
        <v>1600</v>
      </c>
      <c r="C28">
        <f>Q*Na+Nb*Q/B28+B28*ns/2</f>
        <v>4842500</v>
      </c>
      <c r="D28" t="e">
        <f t="shared" si="0"/>
        <v>#N/A</v>
      </c>
    </row>
    <row r="29" spans="2:4" x14ac:dyDescent="0.25">
      <c r="B29">
        <f t="shared" si="1"/>
        <v>1700</v>
      </c>
      <c r="C29">
        <f>Q*Na+Nb*Q/B29+B29*ns/2</f>
        <v>4842426.4705882352</v>
      </c>
      <c r="D29">
        <f t="shared" si="0"/>
        <v>4842426.4705882352</v>
      </c>
    </row>
    <row r="30" spans="2:4" x14ac:dyDescent="0.25">
      <c r="B30">
        <f t="shared" si="1"/>
        <v>1800</v>
      </c>
      <c r="C30">
        <f>Q*Na+Nb*Q/B30+B30*ns/2</f>
        <v>4842500</v>
      </c>
      <c r="D30" t="e">
        <f t="shared" si="0"/>
        <v>#N/A</v>
      </c>
    </row>
    <row r="31" spans="2:4" x14ac:dyDescent="0.25">
      <c r="B31">
        <f t="shared" si="1"/>
        <v>1900</v>
      </c>
      <c r="C31">
        <f>Q*Na+Nb*Q/B31+B31*ns/2</f>
        <v>4842697.3684210526</v>
      </c>
      <c r="D31" t="e">
        <f t="shared" si="0"/>
        <v>#N/A</v>
      </c>
    </row>
    <row r="32" spans="2:4" x14ac:dyDescent="0.25">
      <c r="B32">
        <f t="shared" si="1"/>
        <v>2000</v>
      </c>
      <c r="C32">
        <f>Q*Na+Nb*Q/B32+B32*ns/2</f>
        <v>4843000</v>
      </c>
      <c r="D32" t="e">
        <f t="shared" si="0"/>
        <v>#N/A</v>
      </c>
    </row>
    <row r="33" spans="2:4" x14ac:dyDescent="0.25">
      <c r="B33">
        <f t="shared" si="1"/>
        <v>2100</v>
      </c>
      <c r="C33">
        <f>Q*Na+Nb*Q/B33+B33*ns/2</f>
        <v>4843392.8571428573</v>
      </c>
      <c r="D33" t="e">
        <f t="shared" si="0"/>
        <v>#N/A</v>
      </c>
    </row>
    <row r="34" spans="2:4" x14ac:dyDescent="0.25">
      <c r="B34">
        <f t="shared" si="1"/>
        <v>2200</v>
      </c>
      <c r="C34">
        <f>Q*Na+Nb*Q/B34+B34*ns/2</f>
        <v>4843863.6363636367</v>
      </c>
      <c r="D34" t="e">
        <f t="shared" si="0"/>
        <v>#N/A</v>
      </c>
    </row>
    <row r="35" spans="2:4" x14ac:dyDescent="0.25">
      <c r="B35">
        <f t="shared" si="1"/>
        <v>2300</v>
      </c>
      <c r="C35">
        <f>Q*Na+Nb*Q/B35+B35*ns/2</f>
        <v>4844402.1739130439</v>
      </c>
      <c r="D35" t="e">
        <f t="shared" si="0"/>
        <v>#N/A</v>
      </c>
    </row>
    <row r="36" spans="2:4" x14ac:dyDescent="0.25">
      <c r="B36">
        <f t="shared" si="1"/>
        <v>2400</v>
      </c>
      <c r="C36">
        <f>Q*Na+Nb*Q/B36+B36*ns/2</f>
        <v>4845000</v>
      </c>
      <c r="D36" t="e">
        <f t="shared" si="0"/>
        <v>#N/A</v>
      </c>
    </row>
    <row r="37" spans="2:4" x14ac:dyDescent="0.25">
      <c r="B37">
        <f t="shared" si="1"/>
        <v>2500</v>
      </c>
      <c r="C37">
        <f>Q*Na+Nb*Q/B37+B37*ns/2</f>
        <v>4845650</v>
      </c>
      <c r="D37" t="e">
        <f t="shared" si="0"/>
        <v>#N/A</v>
      </c>
    </row>
    <row r="38" spans="2:4" x14ac:dyDescent="0.25">
      <c r="B38">
        <f t="shared" si="1"/>
        <v>2600</v>
      </c>
      <c r="C38">
        <f>Q*Na+Nb*Q/B38+B38*ns/2</f>
        <v>4846346.153846154</v>
      </c>
      <c r="D38" t="e">
        <f t="shared" si="0"/>
        <v>#N/A</v>
      </c>
    </row>
    <row r="39" spans="2:4" x14ac:dyDescent="0.25">
      <c r="B39">
        <f t="shared" si="1"/>
        <v>2700</v>
      </c>
      <c r="C39">
        <f>Q*Na+Nb*Q/B39+B39*ns/2</f>
        <v>4847083.333333333</v>
      </c>
      <c r="D39" t="e">
        <f t="shared" si="0"/>
        <v>#N/A</v>
      </c>
    </row>
    <row r="40" spans="2:4" x14ac:dyDescent="0.25">
      <c r="B40">
        <f t="shared" si="1"/>
        <v>2800</v>
      </c>
      <c r="C40">
        <f>Q*Na+Nb*Q/B40+B40*ns/2</f>
        <v>4847857.1428571427</v>
      </c>
      <c r="D40" t="e">
        <f t="shared" si="0"/>
        <v>#N/A</v>
      </c>
    </row>
    <row r="41" spans="2:4" x14ac:dyDescent="0.25">
      <c r="B41">
        <f t="shared" si="1"/>
        <v>2900</v>
      </c>
      <c r="C41">
        <f>Q*Na+Nb*Q/B41+B41*ns/2</f>
        <v>4848663.7931034481</v>
      </c>
      <c r="D41" t="e">
        <f t="shared" si="0"/>
        <v>#N/A</v>
      </c>
    </row>
    <row r="42" spans="2:4" x14ac:dyDescent="0.25">
      <c r="B42">
        <f t="shared" si="1"/>
        <v>3000</v>
      </c>
      <c r="C42">
        <f>Q*Na+Nb*Q/B42+B42*ns/2</f>
        <v>4849500</v>
      </c>
      <c r="D42" t="e">
        <f t="shared" si="0"/>
        <v>#N/A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zoomScale="235" zoomScaleNormal="235" workbookViewId="0">
      <selection activeCell="F6" sqref="F6"/>
    </sheetView>
  </sheetViews>
  <sheetFormatPr defaultRowHeight="15" x14ac:dyDescent="0.25"/>
  <sheetData>
    <row r="1" spans="2:8" x14ac:dyDescent="0.25">
      <c r="G1" t="s">
        <v>12</v>
      </c>
      <c r="H1">
        <v>100</v>
      </c>
    </row>
    <row r="3" spans="2:8" x14ac:dyDescent="0.25">
      <c r="B3" t="s">
        <v>6</v>
      </c>
      <c r="C3" t="s">
        <v>7</v>
      </c>
      <c r="D3" t="s">
        <v>8</v>
      </c>
      <c r="E3" t="s">
        <v>9</v>
      </c>
    </row>
    <row r="4" spans="2:8" x14ac:dyDescent="0.25">
      <c r="B4" t="s">
        <v>10</v>
      </c>
      <c r="C4">
        <v>45</v>
      </c>
      <c r="D4">
        <v>2</v>
      </c>
      <c r="E4">
        <f>C4*D4</f>
        <v>90</v>
      </c>
      <c r="F4">
        <f>E4+$H$1</f>
        <v>190</v>
      </c>
    </row>
    <row r="5" spans="2:8" x14ac:dyDescent="0.25">
      <c r="B5" t="s">
        <v>11</v>
      </c>
      <c r="C5">
        <v>11</v>
      </c>
      <c r="D5">
        <v>5</v>
      </c>
      <c r="E5">
        <f>C5*D5</f>
        <v>55</v>
      </c>
      <c r="F5">
        <f>E5+$H$1</f>
        <v>155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5</vt:i4>
      </vt:variant>
    </vt:vector>
  </HeadingPairs>
  <TitlesOfParts>
    <vt:vector size="7" baseType="lpstr">
      <vt:lpstr>List1</vt:lpstr>
      <vt:lpstr>List2</vt:lpstr>
      <vt:lpstr>Na</vt:lpstr>
      <vt:lpstr>Nb</vt:lpstr>
      <vt:lpstr>ns</vt:lpstr>
      <vt:lpstr>pole</vt:lpstr>
      <vt:lpstr>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HOŘEJŠÍ Ph.D.</dc:creator>
  <cp:lastModifiedBy>Ing. Petr HOŘEJŠÍ Ph.D.</cp:lastModifiedBy>
  <dcterms:created xsi:type="dcterms:W3CDTF">2016-09-22T09:54:49Z</dcterms:created>
  <dcterms:modified xsi:type="dcterms:W3CDTF">2016-09-22T10:41:09Z</dcterms:modified>
</cp:coreProperties>
</file>